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Uvalde CISD/2022 Reporting/#350/"/>
    </mc:Choice>
  </mc:AlternateContent>
  <xr:revisionPtr revIDLastSave="0" documentId="8_{3CA62BA5-869F-9A45-8FEF-4F0E4C4625D5}" xr6:coauthVersionLast="47" xr6:coauthVersionMax="47" xr10:uidLastSave="{00000000-0000-0000-0000-000000000000}"/>
  <bookViews>
    <workbookView xWindow="59400" yWindow="500" windowWidth="23280" windowHeight="1696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5" i="2" l="1"/>
  <c r="O36" i="2"/>
  <c r="O37" i="2"/>
  <c r="O38" i="2"/>
  <c r="O39" i="2"/>
  <c r="O40" i="2"/>
  <c r="O41" i="2"/>
  <c r="O34" i="2"/>
  <c r="M32" i="2"/>
  <c r="M33" i="2"/>
  <c r="M34" i="2"/>
  <c r="M35" i="2"/>
  <c r="M36" i="2"/>
  <c r="M37" i="2"/>
  <c r="M38" i="2"/>
  <c r="M31" i="2"/>
  <c r="L35" i="2"/>
  <c r="L36" i="2"/>
  <c r="L37" i="2"/>
  <c r="L38" i="2"/>
  <c r="L39" i="2"/>
  <c r="M39" i="2" s="1"/>
  <c r="L40" i="2"/>
  <c r="M40" i="2" s="1"/>
  <c r="L41" i="2"/>
  <c r="M41" i="2" s="1"/>
  <c r="L34" i="2"/>
  <c r="K36" i="2"/>
  <c r="K37" i="2"/>
  <c r="K38" i="2"/>
  <c r="K39" i="2"/>
  <c r="K40" i="2"/>
  <c r="K41" i="2"/>
  <c r="K35" i="2"/>
  <c r="K34" i="2"/>
  <c r="R51" i="2" l="1"/>
  <c r="Q51" i="2"/>
  <c r="P51" i="2"/>
  <c r="O51" i="2"/>
  <c r="N51" i="2"/>
  <c r="M51" i="2"/>
  <c r="E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<sst xmlns="http://schemas.openxmlformats.org/spreadsheetml/2006/main" count="131" uniqueCount="124">
  <si>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</si>
  <si>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</si>
  <si>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</si>
  <si>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</si>
  <si>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</si>
  <si>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</si>
  <si>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</si>
  <si>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</si>
  <si>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</si>
  <si>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</si>
  <si>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</si>
  <si>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</si>
  <si>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</si>
  <si>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</si>
  <si>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</si>
  <si>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</si>
  <si>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</si>
  <si>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</si>
  <si>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</si>
  <si>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</si>
  <si>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</si>
  <si>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</si>
  <si>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</si>
  <si>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</si>
  <si>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</si>
  <si>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</si>
  <si>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</si>
  <si>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</si>
  <si>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</si>
  <si>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</si>
  <si>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</si>
  <si>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</si>
  <si>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</si>
  <si>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</si>
  <si>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</si>
  <si>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</si>
  <si>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</si>
  <si>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</si>
  <si>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</si>
  <si>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</si>
  <si>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</si>
  <si>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</si>
  <si>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</si>
  <si>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</si>
  <si>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</si>
  <si>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</si>
  <si>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</si>
  <si>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</si>
  <si>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</si>
  <si>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</si>
  <si>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</si>
  <si>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</si>
  <si>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</si>
  <si>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</si>
  <si>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</si>
  <si>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</si>
  <si>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</si>
  <si>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</si>
  <si>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</si>
  <si>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</si>
  <si>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</si>
  <si>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</si>
  <si>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</si>
  <si>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</si>
  <si>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</si>
  <si>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</si>
  <si>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</si>
  <si>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</si>
  <si>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</si>
  <si>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</si>
  <si>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</si>
  <si>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</si>
  <si>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</si>
  <si>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</si>
  <si>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</si>
  <si>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</si>
  <si>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</si>
  <si>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</si>
  <si>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</si>
  <si>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</si>
  <si>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</si>
  <si>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</si>
  <si>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</si>
  <si>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</si>
  <si>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</si>
  <si>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</si>
  <si>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</si>
  <si>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</si>
  <si>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</si>
  <si>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</si>
  <si>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</si>
  <si>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</si>
  <si>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</si>
  <si>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</si>
  <si>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</si>
  <si>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</si>
  <si>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</si>
  <si>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</si>
  <si>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</si>
  <si>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</si>
  <si>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</si>
  <si>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</si>
  <si>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</si>
  <si>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</si>
  <si>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</si>
  <si>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</si>
  <si>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</si>
  <si>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</si>
  <si>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</si>
  <si>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</si>
  <si>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</si>
  <si>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</si>
  <si>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</si>
  <si>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</si>
  <si>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</si>
  <si>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Uvalde CISD</t>
  </si>
  <si>
    <t>CED Alamo 5, LLC</t>
  </si>
  <si>
    <t>04-24-2014</t>
  </si>
  <si>
    <t>Chris Grammer</t>
  </si>
  <si>
    <t>Culwell Consulting, LLC</t>
  </si>
  <si>
    <t>512-914-1328</t>
  </si>
  <si>
    <t>chris@culwellconsulting.com</t>
  </si>
  <si>
    <t>232903</t>
  </si>
  <si>
    <t>[Non-Wind]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</si>
</sst>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 fillId="0" borderId="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49" fontId="0" fillId="0" borderId="1" xfId="0" applyNumberFormat="1" applyFont="1" applyFill="1" applyBorder="1" applyAlignment="1">
      <alignment horizontal="left"/>
    </xf>
    <xf numFmtId="166" fontId="0" fillId="0" borderId="1" xfId="0" applyNumberFormat="1" applyFont="1" applyFill="1" applyBorder="1" applyAlignment="1">
      <alignment horizontal="center"/>
    </xf>
    <xf numFmtId="0" fontId="13" fillId="0" borderId="7" xfId="2" applyFill="1" applyBorder="1" applyAlignment="1">
      <alignment horizontal="left"/>
    </xf>
    <xf numFmtId="49" fontId="1" fillId="0" borderId="0" xfId="3" applyNumberFormat="1"/>
  </cellXfs>
  <cellStyles count="4">
    <cellStyle name="Currency" xfId="1" builtinId="4"/>
    <cellStyle name="Hyperlink" xfId="2" builtinId="8"/>
    <cellStyle name="Normal" xfId="0" builtinId="0"/>
    <cellStyle name="Normal 5" xfId="3" xr:uid="{F162DF18-B138-E54E-9F11-63FC699F07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80" zoomScaleNormal="80" zoomScalePageLayoutView="60" workbookViewId="0">
      <selection activeCell="H6" sqref="H6"/>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3" t="s">
        <v>112</v>
      </c>
      <c r="Q1" s="78" t="s">
        <v>103</v>
      </c>
      <c r="R1" s="77" t="s">
        <v>122</v>
      </c>
    </row>
    <row r="2" spans="1:22" ht="19" x14ac:dyDescent="0.25">
      <c r="D2" s="17"/>
      <c r="G2" s="18" t="s">
        <v>113</v>
      </c>
    </row>
    <row r="3" spans="1:22" ht="16" x14ac:dyDescent="0.2">
      <c r="G3" s="16" t="s">
        <v>10</v>
      </c>
      <c r="M3" s="72"/>
      <c r="N3" s="72"/>
      <c r="P3" s="67"/>
    </row>
    <row r="4" spans="1:22" x14ac:dyDescent="0.2">
      <c r="L4" s="20"/>
    </row>
    <row r="5" spans="1:22" x14ac:dyDescent="0.2">
      <c r="G5" s="21" t="s">
        <v>11</v>
      </c>
      <c r="H5" s="82">
        <v>350</v>
      </c>
      <c r="I5" s="22"/>
    </row>
    <row r="6" spans="1:22" x14ac:dyDescent="0.2">
      <c r="G6" s="23" t="s">
        <v>12</v>
      </c>
      <c r="H6" s="84" t="s">
        <v>123</v>
      </c>
      <c r="I6" s="24"/>
    </row>
    <row r="7" spans="1:22" x14ac:dyDescent="0.2">
      <c r="G7" s="25" t="s">
        <v>13</v>
      </c>
      <c r="H7" s="81" t="s">
        <v>115</v>
      </c>
      <c r="I7" s="24"/>
    </row>
    <row r="8" spans="1:22" x14ac:dyDescent="0.2">
      <c r="G8" s="25" t="s">
        <v>14</v>
      </c>
      <c r="H8" s="81" t="s">
        <v>116</v>
      </c>
      <c r="I8" s="24"/>
    </row>
    <row r="9" spans="1:22" x14ac:dyDescent="0.2">
      <c r="G9" s="74" t="s">
        <v>102</v>
      </c>
      <c r="H9" s="75">
        <v>10000000</v>
      </c>
      <c r="I9" s="24"/>
    </row>
    <row r="10" spans="1:22" x14ac:dyDescent="0.2">
      <c r="G10" s="21" t="s">
        <v>104</v>
      </c>
      <c r="H10" s="26" t="s">
        <v>117</v>
      </c>
      <c r="I10" s="22"/>
    </row>
    <row r="11" spans="1:22" x14ac:dyDescent="0.2">
      <c r="G11" s="21" t="s">
        <v>15</v>
      </c>
      <c r="H11" s="27">
        <v>2015</v>
      </c>
      <c r="I11" s="22"/>
      <c r="P11" s="16" t="s">
        <v>9</v>
      </c>
    </row>
    <row r="12" spans="1:22" x14ac:dyDescent="0.2">
      <c r="G12" s="21" t="s">
        <v>16</v>
      </c>
      <c r="H12" s="27">
        <v>2017</v>
      </c>
      <c r="I12" s="22"/>
    </row>
    <row r="13" spans="1:22" x14ac:dyDescent="0.2">
      <c r="G13" s="28" t="s">
        <v>17</v>
      </c>
      <c r="H13" s="27">
        <v>2017</v>
      </c>
      <c r="I13" s="16" t="s">
        <v>18</v>
      </c>
    </row>
    <row r="14" spans="1:22" x14ac:dyDescent="0.2">
      <c r="G14" s="28" t="s">
        <v>19</v>
      </c>
      <c r="H14" s="27">
        <v>2027</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4"/>
      <c r="C23" s="34">
        <v>2009</v>
      </c>
      <c r="D23" s="34" t="s">
        <v>45</v>
      </c>
      <c r="E23" s="36"/>
      <c r="F23" s="36"/>
      <c r="G23" s="36"/>
      <c r="H23" s="36"/>
      <c r="I23" s="37"/>
      <c r="J23" s="37"/>
      <c r="K23" s="36"/>
      <c r="L23" s="36"/>
      <c r="M23" s="36"/>
      <c r="N23" s="36"/>
      <c r="O23" s="36"/>
      <c r="P23" s="36"/>
      <c r="Q23" s="36"/>
      <c r="R23" s="36"/>
    </row>
    <row r="24" spans="2:19" x14ac:dyDescent="0.2">
      <c r="B24" s="34"/>
      <c r="C24" s="34">
        <v>2010</v>
      </c>
      <c r="D24" s="34" t="s">
        <v>47</v>
      </c>
      <c r="E24" s="36"/>
      <c r="F24" s="36"/>
      <c r="G24" s="36"/>
      <c r="H24" s="36"/>
      <c r="I24" s="37"/>
      <c r="J24" s="37"/>
      <c r="K24" s="36"/>
      <c r="L24" s="36"/>
      <c r="M24" s="36"/>
      <c r="N24" s="36"/>
      <c r="O24" s="36"/>
      <c r="P24" s="36"/>
      <c r="Q24" s="36"/>
      <c r="R24" s="36"/>
    </row>
    <row r="25" spans="2:19" x14ac:dyDescent="0.2">
      <c r="B25" s="34"/>
      <c r="C25" s="34">
        <v>2011</v>
      </c>
      <c r="D25" s="34" t="s">
        <v>49</v>
      </c>
      <c r="E25" s="36"/>
      <c r="F25" s="36"/>
      <c r="G25" s="36"/>
      <c r="H25" s="36"/>
      <c r="I25" s="37"/>
      <c r="J25" s="37"/>
      <c r="K25" s="36"/>
      <c r="L25" s="36"/>
      <c r="M25" s="36"/>
      <c r="N25" s="36"/>
      <c r="O25" s="36"/>
      <c r="P25" s="36"/>
      <c r="Q25" s="36"/>
      <c r="R25" s="36"/>
    </row>
    <row r="26" spans="2:19" x14ac:dyDescent="0.2">
      <c r="B26" s="34"/>
      <c r="C26" s="34">
        <v>2012</v>
      </c>
      <c r="D26" s="34" t="s">
        <v>51</v>
      </c>
      <c r="E26" s="36"/>
      <c r="F26" s="36"/>
      <c r="G26" s="36"/>
      <c r="H26" s="36"/>
      <c r="I26" s="37"/>
      <c r="J26" s="37"/>
      <c r="K26" s="36"/>
      <c r="L26" s="36"/>
      <c r="M26" s="36"/>
      <c r="N26" s="36"/>
      <c r="O26" s="36"/>
      <c r="P26" s="36"/>
      <c r="Q26" s="36"/>
      <c r="R26" s="36"/>
    </row>
    <row r="27" spans="2:19" x14ac:dyDescent="0.2">
      <c r="B27" s="34"/>
      <c r="C27" s="34">
        <v>2013</v>
      </c>
      <c r="D27" s="34" t="s">
        <v>53</v>
      </c>
      <c r="E27" s="36"/>
      <c r="F27" s="36"/>
      <c r="G27" s="36"/>
      <c r="H27" s="36"/>
      <c r="I27" s="37"/>
      <c r="J27" s="37"/>
      <c r="K27" s="36"/>
      <c r="L27" s="36"/>
      <c r="M27" s="36"/>
      <c r="N27" s="36"/>
      <c r="O27" s="36"/>
      <c r="P27" s="36"/>
      <c r="Q27" s="36"/>
      <c r="R27" s="36"/>
    </row>
    <row r="28" spans="2:19" x14ac:dyDescent="0.2">
      <c r="B28" s="34"/>
      <c r="C28" s="34">
        <v>2014</v>
      </c>
      <c r="D28" s="34" t="s">
        <v>55</v>
      </c>
      <c r="E28" s="36"/>
      <c r="F28" s="36"/>
      <c r="G28" s="36"/>
      <c r="H28" s="36"/>
      <c r="I28" s="37"/>
      <c r="J28" s="37"/>
      <c r="K28" s="36"/>
      <c r="L28" s="36"/>
      <c r="M28" s="36"/>
      <c r="N28" s="36"/>
      <c r="O28" s="36"/>
      <c r="P28" s="36"/>
      <c r="Q28" s="36"/>
      <c r="R28" s="36"/>
    </row>
    <row r="29" spans="2:19" ht="16" x14ac:dyDescent="0.2">
      <c r="B29" s="39" t="s">
        <v>44</v>
      </c>
      <c r="C29" s="34">
        <v>2015</v>
      </c>
      <c r="D29" s="34" t="s">
        <v>57</v>
      </c>
      <c r="E29" s="36">
        <v>179479530</v>
      </c>
      <c r="F29" s="36">
        <v>0</v>
      </c>
      <c r="G29" s="36">
        <v>0</v>
      </c>
      <c r="H29" s="36">
        <v>0</v>
      </c>
      <c r="I29" s="37">
        <v>0.11</v>
      </c>
      <c r="J29" s="37">
        <v>1.17</v>
      </c>
      <c r="K29" s="36">
        <v>17847.232</v>
      </c>
      <c r="L29" s="36">
        <v>17847.232</v>
      </c>
      <c r="M29" s="36">
        <v>0</v>
      </c>
      <c r="N29" s="36">
        <v>0</v>
      </c>
      <c r="O29" s="36">
        <v>0</v>
      </c>
      <c r="P29" s="36">
        <v>0</v>
      </c>
      <c r="Q29" s="36">
        <v>0</v>
      </c>
      <c r="R29" s="36">
        <v>0</v>
      </c>
    </row>
    <row r="30" spans="2:19" ht="16" x14ac:dyDescent="0.2">
      <c r="B30" s="40" t="s">
        <v>46</v>
      </c>
      <c r="C30" s="34">
        <v>2016</v>
      </c>
      <c r="D30" s="34" t="s">
        <v>59</v>
      </c>
      <c r="E30" s="36">
        <v>179479530</v>
      </c>
      <c r="F30" s="36">
        <v>179479530</v>
      </c>
      <c r="G30" s="36">
        <v>179479530</v>
      </c>
      <c r="H30" s="36">
        <v>179479530</v>
      </c>
      <c r="I30" s="37">
        <v>0.15</v>
      </c>
      <c r="J30" s="37">
        <v>1.17</v>
      </c>
      <c r="K30" s="36">
        <v>2369129.7959999996</v>
      </c>
      <c r="L30" s="36">
        <v>2369129.7959999996</v>
      </c>
      <c r="M30" s="36">
        <v>0</v>
      </c>
      <c r="N30" s="36">
        <v>0</v>
      </c>
      <c r="O30" s="36">
        <v>0</v>
      </c>
      <c r="P30" s="36">
        <v>0</v>
      </c>
      <c r="Q30" s="36">
        <v>0</v>
      </c>
      <c r="R30" s="36">
        <v>0</v>
      </c>
    </row>
    <row r="31" spans="2:19" ht="16" x14ac:dyDescent="0.2">
      <c r="B31" s="40" t="s">
        <v>48</v>
      </c>
      <c r="C31" s="34">
        <v>2017</v>
      </c>
      <c r="D31" s="34" t="s">
        <v>61</v>
      </c>
      <c r="E31" s="36">
        <v>179479530</v>
      </c>
      <c r="F31" s="36">
        <v>112692405</v>
      </c>
      <c r="G31" s="36">
        <v>112692405</v>
      </c>
      <c r="H31" s="36">
        <v>10000000</v>
      </c>
      <c r="I31" s="37">
        <v>0.15</v>
      </c>
      <c r="J31" s="37">
        <v>1.17</v>
      </c>
      <c r="K31" s="36">
        <v>2120376.7199999997</v>
      </c>
      <c r="L31" s="36">
        <v>357951.89999999997</v>
      </c>
      <c r="M31" s="36">
        <f>K31-L31</f>
        <v>1762424.8199999998</v>
      </c>
      <c r="N31" s="36">
        <v>0</v>
      </c>
      <c r="O31" s="36">
        <v>1762424.8199999998</v>
      </c>
      <c r="P31" s="36">
        <v>2158566</v>
      </c>
      <c r="Q31" s="36">
        <v>0</v>
      </c>
      <c r="R31" s="36">
        <v>0</v>
      </c>
    </row>
    <row r="32" spans="2:19" ht="16" x14ac:dyDescent="0.2">
      <c r="B32" s="40" t="s">
        <v>50</v>
      </c>
      <c r="C32" s="34">
        <v>2018</v>
      </c>
      <c r="D32" s="34" t="s">
        <v>63</v>
      </c>
      <c r="E32" s="36">
        <v>179479530</v>
      </c>
      <c r="F32" s="36">
        <v>105513700</v>
      </c>
      <c r="G32" s="36">
        <v>105513700</v>
      </c>
      <c r="H32" s="36">
        <v>10000000</v>
      </c>
      <c r="I32" s="37">
        <v>0.19</v>
      </c>
      <c r="J32" s="37">
        <v>1.0823</v>
      </c>
      <c r="K32" s="36">
        <v>1342450.8051000002</v>
      </c>
      <c r="L32" s="36">
        <v>154353.01500000001</v>
      </c>
      <c r="M32" s="36">
        <f t="shared" ref="M32:M41" si="0">K32-L32</f>
        <v>1188097.7901000003</v>
      </c>
      <c r="N32" s="36">
        <v>0</v>
      </c>
      <c r="O32" s="36">
        <v>1188097.7901000001</v>
      </c>
      <c r="P32" s="36">
        <v>0</v>
      </c>
      <c r="Q32" s="36">
        <v>0</v>
      </c>
      <c r="R32" s="36">
        <v>475239</v>
      </c>
    </row>
    <row r="33" spans="2:18" ht="16" x14ac:dyDescent="0.2">
      <c r="B33" s="39" t="s">
        <v>52</v>
      </c>
      <c r="C33" s="34">
        <v>2019</v>
      </c>
      <c r="D33" s="34" t="s">
        <v>65</v>
      </c>
      <c r="E33" s="36">
        <v>179479530</v>
      </c>
      <c r="F33" s="36">
        <v>87928080</v>
      </c>
      <c r="G33" s="36">
        <v>87928080</v>
      </c>
      <c r="H33" s="36">
        <v>10000000</v>
      </c>
      <c r="I33" s="37">
        <v>0.21</v>
      </c>
      <c r="J33" s="37">
        <v>1.0114000000000001</v>
      </c>
      <c r="K33" s="36">
        <v>1073953.5691200001</v>
      </c>
      <c r="L33" s="36">
        <v>142894.484</v>
      </c>
      <c r="M33" s="36">
        <f t="shared" si="0"/>
        <v>931059.08512000018</v>
      </c>
      <c r="N33" s="36">
        <v>0</v>
      </c>
      <c r="O33" s="36">
        <v>931059.08512000018</v>
      </c>
      <c r="P33" s="36">
        <v>0</v>
      </c>
      <c r="Q33" s="36">
        <v>0</v>
      </c>
      <c r="R33" s="36">
        <v>368937</v>
      </c>
    </row>
    <row r="34" spans="2:18" ht="16" x14ac:dyDescent="0.2">
      <c r="B34" s="39" t="s">
        <v>54</v>
      </c>
      <c r="C34" s="34">
        <v>2020</v>
      </c>
      <c r="D34" s="34" t="s">
        <v>67</v>
      </c>
      <c r="E34" s="79">
        <v>179479530</v>
      </c>
      <c r="F34" s="79">
        <v>68935620</v>
      </c>
      <c r="G34" s="79">
        <v>68935620</v>
      </c>
      <c r="H34" s="79">
        <v>10000000</v>
      </c>
      <c r="I34" s="80">
        <v>0.19900000000000001</v>
      </c>
      <c r="J34" s="80">
        <v>0.99780000000000002</v>
      </c>
      <c r="K34" s="79">
        <f>(I34*F34+J34*G34)/100</f>
        <v>825021.50016000005</v>
      </c>
      <c r="L34" s="79">
        <f>(F34*I34+J34*H34)/100</f>
        <v>236961.88380000004</v>
      </c>
      <c r="M34" s="36">
        <f t="shared" si="0"/>
        <v>588059.61635999999</v>
      </c>
      <c r="N34" s="79">
        <v>0</v>
      </c>
      <c r="O34" s="79">
        <f>M34</f>
        <v>588059.61635999999</v>
      </c>
      <c r="P34" s="79">
        <v>0</v>
      </c>
      <c r="Q34" s="79">
        <v>0</v>
      </c>
      <c r="R34" s="79">
        <v>374538</v>
      </c>
    </row>
    <row r="35" spans="2:18" ht="16" x14ac:dyDescent="0.2">
      <c r="B35" s="39" t="s">
        <v>56</v>
      </c>
      <c r="C35" s="34">
        <v>2021</v>
      </c>
      <c r="D35" s="34" t="s">
        <v>69</v>
      </c>
      <c r="E35" s="79">
        <v>179479530</v>
      </c>
      <c r="F35" s="79">
        <v>49943150</v>
      </c>
      <c r="G35" s="79">
        <v>49943150</v>
      </c>
      <c r="H35" s="79">
        <v>10000000</v>
      </c>
      <c r="I35" s="80">
        <v>0.20393600000000001</v>
      </c>
      <c r="J35" s="80">
        <v>0.95860000000000001</v>
      </c>
      <c r="K35" s="79">
        <f>(I35*F35+J35*G35)/100</f>
        <v>580607.09828400007</v>
      </c>
      <c r="L35" s="79">
        <f t="shared" ref="L35:L41" si="1">(F35*I35+J35*H35)/100</f>
        <v>197712.06238400002</v>
      </c>
      <c r="M35" s="36">
        <f t="shared" si="0"/>
        <v>382895.03590000002</v>
      </c>
      <c r="N35" s="79">
        <v>0</v>
      </c>
      <c r="O35" s="79">
        <f t="shared" ref="O35:O41" si="2">M35</f>
        <v>382895.03590000002</v>
      </c>
      <c r="P35" s="79">
        <v>0</v>
      </c>
      <c r="Q35" s="79">
        <v>0</v>
      </c>
      <c r="R35" s="79">
        <v>374396</v>
      </c>
    </row>
    <row r="36" spans="2:18" ht="16" x14ac:dyDescent="0.2">
      <c r="B36" s="39" t="s">
        <v>58</v>
      </c>
      <c r="C36" s="34">
        <v>2022</v>
      </c>
      <c r="D36" s="34" t="s">
        <v>70</v>
      </c>
      <c r="E36" s="68">
        <v>179479530</v>
      </c>
      <c r="F36" s="68">
        <v>45947698</v>
      </c>
      <c r="G36" s="68">
        <v>45947698</v>
      </c>
      <c r="H36" s="68">
        <v>10000000</v>
      </c>
      <c r="I36" s="69">
        <v>0.20393600000000001</v>
      </c>
      <c r="J36" s="69">
        <v>0.95860000000000001</v>
      </c>
      <c r="K36" s="68">
        <f t="shared" ref="K36:K41" si="3">(I36*F36+J36*G36)/100</f>
        <v>534158.53042127995</v>
      </c>
      <c r="L36" s="68">
        <f t="shared" si="1"/>
        <v>189563.89739328</v>
      </c>
      <c r="M36" s="68">
        <f t="shared" si="0"/>
        <v>344594.63302799995</v>
      </c>
      <c r="N36" s="68">
        <v>0</v>
      </c>
      <c r="O36" s="68">
        <f t="shared" si="2"/>
        <v>344594.63302799995</v>
      </c>
      <c r="P36" s="68">
        <v>0</v>
      </c>
      <c r="Q36" s="68">
        <v>0</v>
      </c>
      <c r="R36" s="68">
        <v>374396</v>
      </c>
    </row>
    <row r="37" spans="2:18" ht="16" x14ac:dyDescent="0.2">
      <c r="B37" s="39" t="s">
        <v>60</v>
      </c>
      <c r="C37" s="34">
        <v>2023</v>
      </c>
      <c r="D37" s="34" t="s">
        <v>71</v>
      </c>
      <c r="E37" s="68">
        <v>179479530</v>
      </c>
      <c r="F37" s="68">
        <v>42271882</v>
      </c>
      <c r="G37" s="68">
        <v>42271882</v>
      </c>
      <c r="H37" s="68">
        <v>10000000</v>
      </c>
      <c r="I37" s="69">
        <v>0.20393600000000001</v>
      </c>
      <c r="J37" s="69">
        <v>0.95860000000000001</v>
      </c>
      <c r="K37" s="68">
        <f t="shared" si="3"/>
        <v>491425.84612751997</v>
      </c>
      <c r="L37" s="68">
        <f t="shared" si="1"/>
        <v>182067.58527552002</v>
      </c>
      <c r="M37" s="68">
        <f t="shared" si="0"/>
        <v>309358.26085199998</v>
      </c>
      <c r="N37" s="68">
        <v>0</v>
      </c>
      <c r="O37" s="68">
        <f t="shared" si="2"/>
        <v>309358.26085199998</v>
      </c>
      <c r="P37" s="68">
        <v>0</v>
      </c>
      <c r="Q37" s="68">
        <v>0</v>
      </c>
      <c r="R37" s="68">
        <v>374396</v>
      </c>
    </row>
    <row r="38" spans="2:18" ht="16" x14ac:dyDescent="0.2">
      <c r="B38" s="39" t="s">
        <v>62</v>
      </c>
      <c r="C38" s="34">
        <v>2024</v>
      </c>
      <c r="D38" s="34" t="s">
        <v>72</v>
      </c>
      <c r="E38" s="68">
        <v>179479530</v>
      </c>
      <c r="F38" s="68">
        <v>38890132</v>
      </c>
      <c r="G38" s="68">
        <v>38890132</v>
      </c>
      <c r="H38" s="68">
        <v>10000000</v>
      </c>
      <c r="I38" s="69">
        <v>0.20393600000000001</v>
      </c>
      <c r="J38" s="69">
        <v>0.95860000000000001</v>
      </c>
      <c r="K38" s="68">
        <f t="shared" si="3"/>
        <v>452111.78494751995</v>
      </c>
      <c r="L38" s="68">
        <f t="shared" si="1"/>
        <v>175170.97959552001</v>
      </c>
      <c r="M38" s="68">
        <f t="shared" si="0"/>
        <v>276940.80535199994</v>
      </c>
      <c r="N38" s="68">
        <v>0</v>
      </c>
      <c r="O38" s="68">
        <f t="shared" si="2"/>
        <v>276940.80535199994</v>
      </c>
      <c r="P38" s="68">
        <v>0</v>
      </c>
      <c r="Q38" s="68">
        <v>0</v>
      </c>
      <c r="R38" s="68">
        <v>374396</v>
      </c>
    </row>
    <row r="39" spans="2:18" ht="16" x14ac:dyDescent="0.2">
      <c r="B39" s="39" t="s">
        <v>64</v>
      </c>
      <c r="C39" s="34">
        <v>2025</v>
      </c>
      <c r="D39" s="34" t="s">
        <v>73</v>
      </c>
      <c r="E39" s="68">
        <v>179479530</v>
      </c>
      <c r="F39" s="68">
        <v>35778921</v>
      </c>
      <c r="G39" s="68">
        <v>35778921</v>
      </c>
      <c r="H39" s="68">
        <v>35778921</v>
      </c>
      <c r="I39" s="69">
        <v>0.20393600000000001</v>
      </c>
      <c r="J39" s="69">
        <v>0.95860000000000001</v>
      </c>
      <c r="K39" s="68">
        <f t="shared" si="3"/>
        <v>415942.83703655994</v>
      </c>
      <c r="L39" s="68">
        <f t="shared" si="1"/>
        <v>415942.83703655994</v>
      </c>
      <c r="M39" s="68">
        <f t="shared" si="0"/>
        <v>0</v>
      </c>
      <c r="N39" s="68">
        <v>0</v>
      </c>
      <c r="O39" s="68">
        <f t="shared" si="2"/>
        <v>0</v>
      </c>
      <c r="P39" s="68">
        <v>0</v>
      </c>
      <c r="Q39" s="68">
        <v>0</v>
      </c>
      <c r="R39" s="68">
        <v>0</v>
      </c>
    </row>
    <row r="40" spans="2:18" ht="16" x14ac:dyDescent="0.2">
      <c r="B40" s="39" t="s">
        <v>66</v>
      </c>
      <c r="C40" s="34">
        <v>2026</v>
      </c>
      <c r="D40" s="34" t="s">
        <v>74</v>
      </c>
      <c r="E40" s="68">
        <v>179479530</v>
      </c>
      <c r="F40" s="68">
        <v>32916607</v>
      </c>
      <c r="G40" s="68">
        <v>32916607</v>
      </c>
      <c r="H40" s="68">
        <v>32916607</v>
      </c>
      <c r="I40" s="69">
        <v>0.20393600000000001</v>
      </c>
      <c r="J40" s="69">
        <v>0.95860000000000001</v>
      </c>
      <c r="K40" s="68">
        <f t="shared" si="3"/>
        <v>382667.40635352</v>
      </c>
      <c r="L40" s="68">
        <f t="shared" si="1"/>
        <v>382667.40635352</v>
      </c>
      <c r="M40" s="68">
        <f t="shared" si="0"/>
        <v>0</v>
      </c>
      <c r="N40" s="68">
        <v>0</v>
      </c>
      <c r="O40" s="68">
        <f t="shared" si="2"/>
        <v>0</v>
      </c>
      <c r="P40" s="68">
        <v>0</v>
      </c>
      <c r="Q40" s="68">
        <v>0</v>
      </c>
      <c r="R40" s="68">
        <v>0</v>
      </c>
    </row>
    <row r="41" spans="2:18" ht="16" x14ac:dyDescent="0.2">
      <c r="B41" s="39" t="s">
        <v>68</v>
      </c>
      <c r="C41" s="34">
        <v>2027</v>
      </c>
      <c r="D41" s="34" t="s">
        <v>75</v>
      </c>
      <c r="E41" s="68">
        <v>179479530</v>
      </c>
      <c r="F41" s="68">
        <v>30283279</v>
      </c>
      <c r="G41" s="68">
        <v>30283279</v>
      </c>
      <c r="H41" s="68">
        <v>30283279</v>
      </c>
      <c r="I41" s="69">
        <v>0.20393600000000001</v>
      </c>
      <c r="J41" s="69">
        <v>0.95860000000000001</v>
      </c>
      <c r="K41" s="68">
        <f t="shared" si="3"/>
        <v>352054.02035543998</v>
      </c>
      <c r="L41" s="68">
        <f t="shared" si="1"/>
        <v>352054.02035543998</v>
      </c>
      <c r="M41" s="68">
        <f t="shared" si="0"/>
        <v>0</v>
      </c>
      <c r="N41" s="68">
        <v>0</v>
      </c>
      <c r="O41" s="68">
        <f t="shared" si="2"/>
        <v>0</v>
      </c>
      <c r="P41" s="68">
        <v>0</v>
      </c>
      <c r="Q41" s="68">
        <v>0</v>
      </c>
      <c r="R41" s="68">
        <v>0</v>
      </c>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179479530</v>
      </c>
      <c r="F51" s="43"/>
      <c r="G51" s="43"/>
      <c r="H51" s="43"/>
      <c r="I51" s="44"/>
      <c r="J51" s="44"/>
      <c r="K51" s="43"/>
      <c r="L51" s="43"/>
      <c r="M51" s="45">
        <f>SUM(M17:M49)</f>
        <v>5783430.0467119999</v>
      </c>
      <c r="N51" s="45">
        <f t="shared" ref="N51:R51" si="4">SUM(N17:N49)</f>
        <v>0</v>
      </c>
      <c r="O51" s="45">
        <f t="shared" si="4"/>
        <v>5783430.0467119999</v>
      </c>
      <c r="P51" s="45">
        <f t="shared" si="4"/>
        <v>2158566</v>
      </c>
      <c r="Q51" s="45">
        <f t="shared" si="4"/>
        <v>0</v>
      </c>
      <c r="R51" s="45">
        <f t="shared" si="4"/>
        <v>2716298</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70" t="s">
        <v>118</v>
      </c>
      <c r="F58" s="53"/>
      <c r="G58" s="24"/>
      <c r="H58" s="54"/>
      <c r="N58" s="55" t="s">
        <v>91</v>
      </c>
      <c r="O58" s="56"/>
      <c r="P58" s="42"/>
      <c r="Q58" s="42"/>
    </row>
    <row r="59" spans="2:19" x14ac:dyDescent="0.2">
      <c r="D59" s="57" t="s">
        <v>92</v>
      </c>
      <c r="E59" s="71" t="s">
        <v>119</v>
      </c>
      <c r="F59" s="58"/>
      <c r="G59" s="53"/>
      <c r="H59" s="59"/>
      <c r="N59" s="60" t="s">
        <v>93</v>
      </c>
    </row>
    <row r="60" spans="2:19" x14ac:dyDescent="0.2">
      <c r="B60" s="42"/>
      <c r="D60" s="52" t="s">
        <v>94</v>
      </c>
      <c r="E60" s="71" t="s">
        <v>120</v>
      </c>
      <c r="F60" s="61"/>
      <c r="G60" s="61"/>
      <c r="H60" s="62"/>
      <c r="N60" s="60" t="s">
        <v>95</v>
      </c>
    </row>
    <row r="61" spans="2:19" x14ac:dyDescent="0.2">
      <c r="D61" s="52" t="s">
        <v>96</v>
      </c>
      <c r="E61" s="83" t="s">
        <v>121</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54CD4E2C-45C2-624B-B1A8-850394D54C9D}"/>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6"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2020-01-14T17:06:04Z</cp:lastPrinted>
  <dcterms:created xsi:type="dcterms:W3CDTF">2017-11-28T21:28:44Z</dcterms:created>
  <dcterms:modified xsi:type="dcterms:W3CDTF">2022-09-13T20:47:19Z</dcterms:modified>
</cp:coreProperties>
</file>