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4"/>
  <workbookPr/>
  <mc:AlternateContent xmlns:mc="http://schemas.openxmlformats.org/markup-compatibility/2006">
    <mc:Choice Requires="x15">
      <x15ac:absPath xmlns:x15ac="http://schemas.microsoft.com/office/spreadsheetml/2010/11/ac" url="/Users/christophergrammer/Dropbox/Culwell Consulting/Chapter 313/Uvalde CISD/2022 Reporting/#350/"/>
    </mc:Choice>
  </mc:AlternateContent>
  <xr:revisionPtr revIDLastSave="0" documentId="8_{3CA62BA5-869F-9A45-8FEF-4F0E4C4625D5}" xr6:coauthVersionLast="47" xr6:coauthVersionMax="47" xr10:uidLastSave="{00000000-0000-0000-0000-000000000000}"/>
  <bookViews>
    <workbookView xWindow="59400" yWindow="500" windowWidth="23280" windowHeight="16960" xr2:uid="{00000000-000D-0000-FFFF-FFFF00000000}"/>
  </bookViews>
  <sheets>
    <sheet name="3D-CDR-2022" sheetId="2" r:id="rId1"/>
    <sheet name="3D-CDR-2022 Instr" sheetId="1" r:id="rId2"/>
  </sheets>
  <definedNames>
    <definedName name="_xlnm.Print_Area" localSheetId="0">'3D-CDR-2022'!$A$1:$U$64</definedName>
    <definedName name="_xlnm.Print_Area" localSheetId="1">'3D-CDR-2022 Instr'!$A$1:$A$24</definedName>
    <definedName name="Z_0D3E1162_75D5_41D6_B7F3_27A55EA8EB2C_.wvu.PrintArea" localSheetId="0" hidden="1">'3D-CDR-2022'!$A$2:$U$64</definedName>
    <definedName name="Z_0D3E1162_75D5_41D6_B7F3_27A55EA8EB2C_.wvu.PrintArea" localSheetId="1" hidden="1">'3D-CDR-2022 Instr'!$A$2:$A$26</definedName>
    <definedName name="Z_4EB365B0_F55C_4F98_A2C6_17E8CFD3E5EA_.wvu.PrintArea" localSheetId="0" hidden="1">'3D-CDR-2022'!$A$2:$U$64</definedName>
    <definedName name="Z_4EB365B0_F55C_4F98_A2C6_17E8CFD3E5EA_.wvu.PrintArea" localSheetId="1" hidden="1">'3D-CDR-2022 Instr'!$A$2:$B$26</definedName>
    <definedName name="Z_AA2B6685_5687_440D_AB04_87EBC99A1891_.wvu.PrintArea" localSheetId="0" hidden="1">'3D-CDR-2022'!$A$2:$U$64</definedName>
    <definedName name="Z_AA2B6685_5687_440D_AB04_87EBC99A1891_.wvu.PrintArea" localSheetId="1" hidden="1">'3D-CDR-2022 Instr'!$A$2:$B$26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O35" i="2" l="1"/>
  <c r="O36" i="2"/>
  <c r="O37" i="2"/>
  <c r="O38" i="2"/>
  <c r="O39" i="2"/>
  <c r="O40" i="2"/>
  <c r="O41" i="2"/>
  <c r="O34" i="2"/>
  <c r="M32" i="2"/>
  <c r="M33" i="2"/>
  <c r="M34" i="2"/>
  <c r="M35" i="2"/>
  <c r="M36" i="2"/>
  <c r="M37" i="2"/>
  <c r="M38" i="2"/>
  <c r="M31" i="2"/>
  <c r="L35" i="2"/>
  <c r="L36" i="2"/>
  <c r="L37" i="2"/>
  <c r="L38" i="2"/>
  <c r="L39" i="2"/>
  <c r="M39" i="2" s="1"/>
  <c r="L40" i="2"/>
  <c r="M40" i="2" s="1"/>
  <c r="L41" i="2"/>
  <c r="M41" i="2" s="1"/>
  <c r="L34" i="2"/>
  <c r="K36" i="2"/>
  <c r="K37" i="2"/>
  <c r="K38" i="2"/>
  <c r="K39" i="2"/>
  <c r="K40" i="2"/>
  <c r="K41" i="2"/>
  <c r="K35" i="2"/>
  <c r="K34" i="2"/>
  <c r="R51" i="2" l="1"/>
  <c r="Q51" i="2"/>
  <c r="P51" i="2"/>
  <c r="O51" i="2"/>
  <c r="N51" i="2"/>
  <c r="M51" i="2"/>
  <c r="E51" i="2"/>
</calcChain>
</file>

<file path=xl/sharedStrings.xml><?xml version="1.0" encoding="utf-8"?>
<sst xmlns="http://schemas.openxmlformats.org/spreadsheetml/2006/main" count="131" uniqueCount="124">
  <si>
    <t>Supplemental payment figures requested are those paid--not 'accrued' or "owed and due." For previous years, enter actual supplemental payments.  Enter estimates for current and future years.</t>
  </si>
  <si>
    <t>Please do not use any special characters.  Cells in the spreadsheets are formatted for displaying  the desired data type. Ex:  Date fields are formatted as text.   Dollar figures requested are formatted as 'accounting numbers' with no decimals, and may in Excel be entered with or without commas and dollar signs.  Tax rates are formatted to three decimal places.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</si>
  <si>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</si>
  <si>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</si>
  <si>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</si>
  <si>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</si>
  <si>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</si>
  <si>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</si>
  <si>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</si>
  <si>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</si>
  <si>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(Projects with applications completed before Dec. 31, 2013)</t>
  </si>
  <si>
    <t>Application #</t>
  </si>
  <si>
    <t>Eligibility category</t>
  </si>
  <si>
    <t>School district</t>
  </si>
  <si>
    <t>Current agreement holder(s)</t>
  </si>
  <si>
    <t>First complete tax year of qualifying time period (QTP1)</t>
  </si>
  <si>
    <t>First year of eight-year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</si>
  <si>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</si>
  <si>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</si>
  <si>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(MVP3)</t>
  </si>
  <si>
    <t>Last row required to be completed.</t>
  </si>
  <si>
    <t xml:space="preserve">Two Complete Years of QTP, Eight-Year Limitation, and Three-Year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</si>
  <si>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</si>
  <si>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</si>
  <si>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</si>
  <si>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</si>
  <si>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</si>
  <si>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</si>
  <si>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</si>
  <si>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</si>
  <si>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</si>
  <si>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 xml:space="preserve">Total Tax Levy (I&amp;S and M&amp;O)  with limitation </t>
    </r>
    <r>
      <rPr>
        <sz val="11"/>
        <rFont val="Calibri"/>
        <family val="2"/>
        <scheme val="minor"/>
      </rPr>
      <t>and After Application of Any Tax Credit</t>
    </r>
  </si>
  <si>
    <t xml:space="preserve">Gross Tax Savings through Limitation </t>
  </si>
  <si>
    <t>Gross Tax Savings through Tax Credit</t>
  </si>
  <si>
    <t xml:space="preserve"> Total Gross Tax Savings </t>
  </si>
  <si>
    <t>Revenue Protection Payments</t>
  </si>
  <si>
    <t>Extraordinary Educational Expense Payments</t>
  </si>
  <si>
    <r>
      <t>Supplemental Payments (Paid</t>
    </r>
    <r>
      <rPr>
        <sz val="11"/>
        <rFont val="Calibri"/>
        <family val="2"/>
        <scheme val="minor"/>
      </rPr>
      <t>/Estimated to be Paid)</t>
    </r>
  </si>
  <si>
    <t>2003-2004</t>
  </si>
  <si>
    <t>2004-2005</t>
  </si>
  <si>
    <t>2005-2006</t>
  </si>
  <si>
    <t>2006-2007</t>
  </si>
  <si>
    <t>2007-2008</t>
  </si>
  <si>
    <t>2008-2009</t>
  </si>
  <si>
    <t>QTP1</t>
  </si>
  <si>
    <t>2009-2010</t>
  </si>
  <si>
    <t>QTP2</t>
  </si>
  <si>
    <t>2010-2011</t>
  </si>
  <si>
    <t>L1</t>
  </si>
  <si>
    <t>2011-2012</t>
  </si>
  <si>
    <t>L2</t>
  </si>
  <si>
    <t>2012-2013</t>
  </si>
  <si>
    <t>L3</t>
  </si>
  <si>
    <t>2013-2014</t>
  </si>
  <si>
    <t>L4</t>
  </si>
  <si>
    <t>2014-2015</t>
  </si>
  <si>
    <t>L5</t>
  </si>
  <si>
    <t>2015-2016</t>
  </si>
  <si>
    <t>L6</t>
  </si>
  <si>
    <t>2016-2017</t>
  </si>
  <si>
    <t>L7</t>
  </si>
  <si>
    <t>2017-2018</t>
  </si>
  <si>
    <t>L8</t>
  </si>
  <si>
    <t>2018-2019</t>
  </si>
  <si>
    <t>MVP1</t>
  </si>
  <si>
    <t>2019-2020</t>
  </si>
  <si>
    <t>MVP2</t>
  </si>
  <si>
    <t>2020-2021</t>
  </si>
  <si>
    <t>MVP3</t>
  </si>
  <si>
    <t>2021-2022</t>
  </si>
  <si>
    <t>2022-2023</t>
  </si>
  <si>
    <t>2023-2024</t>
  </si>
  <si>
    <t>2024-2025</t>
  </si>
  <si>
    <t>2025-2026</t>
  </si>
  <si>
    <t>2026-2027</t>
  </si>
  <si>
    <t>2027-2028</t>
  </si>
  <si>
    <t>2028-2029</t>
  </si>
  <si>
    <t>2029-2030</t>
  </si>
  <si>
    <t>2030-2031</t>
  </si>
  <si>
    <t>2031-2032</t>
  </si>
  <si>
    <t>2032-2033</t>
  </si>
  <si>
    <t>2033-2034</t>
  </si>
  <si>
    <t>2034-2035</t>
  </si>
  <si>
    <t>2035-2036</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</si>
  <si>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</si>
  <si>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</si>
  <si>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</si>
  <si>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</si>
  <si>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</si>
  <si>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Pink shading denotes actual figures.</t>
  </si>
  <si>
    <t>Name:</t>
  </si>
  <si>
    <t>Blue shading denotes estimates.</t>
  </si>
  <si>
    <t>Title/Company:</t>
  </si>
  <si>
    <r>
      <t xml:space="preserve">"QTP1" and "QTP2": the two </t>
    </r>
    <r>
      <rPr>
        <i/>
        <sz val="11"/>
        <rFont val="Calibri"/>
        <family val="2"/>
        <scheme val="minor"/>
      </rPr>
      <t>complete</t>
    </r>
    <r>
      <rPr>
        <sz val="11"/>
        <rFont val="Calibri"/>
        <family val="2"/>
        <scheme val="minor"/>
      </rPr>
      <t xml:space="preserve"> years of the qualifying time period</t>
    </r>
  </si>
  <si>
    <t>Phone:</t>
  </si>
  <si>
    <t>"L1" through "L8":  8-yr limitation period</t>
  </si>
  <si>
    <t>Email:</t>
  </si>
  <si>
    <t>"MVP1" through "MVP3":  years during which the applicant must maintain a viable presence</t>
  </si>
  <si>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</si>
  <si>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50-773A, or best information available.</t>
  </si>
  <si>
    <t>In the cell for "Current agreement holder(s)" please list all agreement holders that are a party to the limitation agreement. [Please separate current agreement holder(s) names with semicolons.  Use as many semicolons as needed.]</t>
  </si>
  <si>
    <t xml:space="preserve">The 13 row label cells in the column titled "Two Complete Years of QTP, Eight-Year Limitation, and Three-Year "Maintain Viability" Period" should be moved up or down to accurately represent the complete years of the qualifying time period, the limitation period and the three years during which the applicant must maintain a viable presence.  </t>
  </si>
  <si>
    <t>Limitation amount</t>
  </si>
  <si>
    <t>School District Number (CDNO):</t>
  </si>
  <si>
    <t>Date of original agreement (MM-DD-YYYY)</t>
  </si>
  <si>
    <t xml:space="preserve">If a CDR being submitted is revised please note that in spreadsheet cell J4 by inserting "Revised, MM-DD-YYYY" </t>
  </si>
  <si>
    <t>CDR-3D-2022-T2</t>
  </si>
  <si>
    <t>Instructions for Three-Digit - Biennial Chapter 313 Cost Data Request - 50-827A (CDR) form - 2022</t>
  </si>
  <si>
    <t>School districts or their consultants are required to complete all 2022 CDR forms and submit them to the Comptroller's office in electronic format by August 1, 2022.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</si>
  <si>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t xml:space="preserve">Completion of the CDR form is not required if the reporting year 2021 is subsequent to the project's "maintain viability period."  </t>
  </si>
  <si>
    <r>
      <t xml:space="preserve">A spreadsheet of the 50-767 property values used in the Comptroller's Property Value Study (PVS) for the </t>
    </r>
    <r>
      <rPr>
        <b/>
        <i/>
        <sz val="11"/>
        <rFont val="Calibri"/>
        <family val="2"/>
        <scheme val="minor"/>
      </rPr>
      <t>reporting year (2021)</t>
    </r>
    <r>
      <rPr>
        <sz val="11"/>
        <rFont val="Calibri"/>
        <family val="2"/>
        <scheme val="minor"/>
      </rPr>
      <t xml:space="preserve">, and the </t>
    </r>
    <r>
      <rPr>
        <b/>
        <i/>
        <sz val="11"/>
        <rFont val="Calibri"/>
        <family val="2"/>
        <scheme val="minor"/>
      </rPr>
      <t>year preceding the reporting year (2020)</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</si>
  <si>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r>
      <t>Ver. CDR-3D-</t>
    </r>
    <r>
      <rPr>
        <sz val="11"/>
        <rFont val="Calibri"/>
        <family val="2"/>
        <scheme val="minor"/>
      </rPr>
      <t>2022.V1</t>
    </r>
  </si>
  <si>
    <t>CDR-3D-2022-T1</t>
  </si>
  <si>
    <r>
      <t>Three-Digit - Biennial Chapter 313 Cost Data Request - 50-827A -</t>
    </r>
    <r>
      <rPr>
        <sz val="14"/>
        <color theme="1"/>
        <rFont val="Calibri"/>
        <family val="2"/>
        <scheme val="minor"/>
      </rPr>
      <t xml:space="preserve"> </t>
    </r>
    <r>
      <rPr>
        <b/>
        <sz val="14"/>
        <color theme="1"/>
        <rFont val="Calibri"/>
        <family val="2"/>
        <scheme val="minor"/>
      </rPr>
      <t xml:space="preserve">2022 (CDR) </t>
    </r>
  </si>
  <si>
    <t xml:space="preserve">For 2021 and prior years, values are best "actuals."  For 2022 and subsequent years, values are estimates for Chapter 313 informational purposes only.   </t>
  </si>
  <si>
    <t>Uvalde CISD</t>
  </si>
  <si>
    <t>CED Alamo 5, LLC</t>
  </si>
  <si>
    <t>04-24-2014</t>
  </si>
  <si>
    <t>Chris Grammer</t>
  </si>
  <si>
    <t>Culwell Consulting, LLC</t>
  </si>
  <si>
    <t>512-914-1328</t>
  </si>
  <si>
    <t>chris@culwellconsulting.com</t>
  </si>
  <si>
    <t>232903</t>
  </si>
  <si>
    <t>[Non-Wind] Renewable Energy Electric Generation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</si>
</sst>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
    <numFmt numFmtId="165" formatCode="0.000"/>
    <numFmt numFmtId="166" formatCode="000"/>
  </numFmts>
  <fonts count="1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i/>
      <sz val="11"/>
      <name val="Calibri"/>
      <family val="2"/>
      <scheme val="minor"/>
    </font>
    <font>
      <b/>
      <sz val="14"/>
      <color theme="1"/>
      <name val="Calibri"/>
      <family val="2"/>
      <scheme val="minor"/>
    </font>
    <font>
      <sz val="14"/>
      <color theme="1"/>
      <name val="Calibri"/>
      <family val="2"/>
      <scheme val="minor"/>
    </font>
    <font>
      <i/>
      <sz val="11"/>
      <name val="Calibri"/>
      <family val="2"/>
      <scheme val="minor"/>
    </font>
    <font>
      <b/>
      <sz val="11"/>
      <color rgb="FFFF0000"/>
      <name val="Calibri"/>
      <family val="2"/>
      <scheme val="minor"/>
    </font>
    <font>
      <b/>
      <sz val="12"/>
      <color rgb="FFFF0000"/>
      <name val="Calibri"/>
      <family val="2"/>
      <scheme val="minor"/>
    </font>
    <font>
      <sz val="8"/>
      <name val="Calibri"/>
      <family val="2"/>
      <scheme val="minor"/>
    </font>
    <font>
      <sz val="8"/>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style="thin">
        <color auto="1"/>
      </right>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s>
  <cellStyleXfs count="4">
    <xf numFmtId="0" fontId="0" fillId="0" borderId="0"/>
    <xf numFmtId="44" fontId="1" fillId="0" borderId="0" applyFont="0" applyFill="0" applyBorder="0" applyAlignment="0" applyProtection="0"/>
    <xf numFmtId="0" fontId="13" fillId="0" borderId="0" applyNumberFormat="0" applyFill="0" applyBorder="0" applyAlignment="0" applyProtection="0"/>
    <xf numFmtId="0" fontId="1" fillId="0" borderId="0"/>
  </cellStyleXfs>
  <cellXfs count="85">
    <xf numFmtId="0" fontId="0" fillId="0" borderId="0" xfId="0"/>
    <xf numFmtId="0" fontId="0" fillId="0" borderId="1" xfId="0" applyBorder="1" applyAlignment="1">
      <alignment wrapText="1"/>
    </xf>
    <xf numFmtId="0" fontId="0" fillId="0" borderId="1" xfId="0" applyFont="1" applyFill="1" applyBorder="1" applyAlignment="1">
      <alignment wrapText="1"/>
    </xf>
    <xf numFmtId="0" fontId="0" fillId="0" borderId="1" xfId="0" applyFont="1" applyBorder="1" applyAlignment="1">
      <alignment wrapText="1"/>
    </xf>
    <xf numFmtId="0" fontId="0" fillId="0" borderId="1" xfId="0" applyBorder="1" applyAlignment="1">
      <alignment horizontal="left" indent="7"/>
    </xf>
    <xf numFmtId="0" fontId="0" fillId="0" borderId="1" xfId="0" applyBorder="1"/>
    <xf numFmtId="0" fontId="3" fillId="0" borderId="1" xfId="0" applyFont="1" applyBorder="1"/>
    <xf numFmtId="0" fontId="4" fillId="0" borderId="1" xfId="0" applyFont="1" applyBorder="1" applyAlignment="1">
      <alignment wrapText="1"/>
    </xf>
    <xf numFmtId="0" fontId="0" fillId="0" borderId="1" xfId="0" applyBorder="1" applyAlignment="1">
      <alignment horizontal="right" wrapText="1"/>
    </xf>
    <xf numFmtId="0" fontId="0" fillId="0" borderId="2" xfId="0" applyBorder="1"/>
    <xf numFmtId="0" fontId="0" fillId="0" borderId="3" xfId="0" applyBorder="1" applyAlignment="1">
      <alignment wrapText="1"/>
    </xf>
    <xf numFmtId="0" fontId="0" fillId="0" borderId="0" xfId="0" applyBorder="1"/>
    <xf numFmtId="0" fontId="0" fillId="0" borderId="0" xfId="0" applyBorder="1" applyAlignment="1">
      <alignment wrapText="1"/>
    </xf>
    <xf numFmtId="0" fontId="0" fillId="0" borderId="0" xfId="0" applyFont="1" applyFill="1" applyAlignment="1">
      <alignment wrapText="1"/>
    </xf>
    <xf numFmtId="0" fontId="0" fillId="0" borderId="0" xfId="0" applyFont="1" applyAlignment="1">
      <alignment wrapText="1"/>
    </xf>
    <xf numFmtId="0" fontId="0" fillId="0" borderId="0" xfId="0" applyAlignment="1">
      <alignment wrapText="1"/>
    </xf>
    <xf numFmtId="0" fontId="0" fillId="0" borderId="0" xfId="0" applyFont="1"/>
    <xf numFmtId="0" fontId="6" fillId="0" borderId="0" xfId="0" applyFont="1" applyAlignment="1">
      <alignment horizontal="center"/>
    </xf>
    <xf numFmtId="0" fontId="6" fillId="0" borderId="0" xfId="0" applyFont="1"/>
    <xf numFmtId="0" fontId="0" fillId="0" borderId="0" xfId="0" applyFont="1" applyAlignment="1">
      <alignment horizontal="center"/>
    </xf>
    <xf numFmtId="0" fontId="2" fillId="0" borderId="0" xfId="0" applyFont="1"/>
    <xf numFmtId="0" fontId="0" fillId="0" borderId="0" xfId="0" applyFont="1" applyFill="1" applyAlignment="1">
      <alignment horizontal="right"/>
    </xf>
    <xf numFmtId="0" fontId="0" fillId="0" borderId="2" xfId="0" applyFont="1" applyFill="1" applyBorder="1"/>
    <xf numFmtId="0" fontId="4" fillId="0" borderId="4" xfId="0" applyFont="1" applyBorder="1" applyAlignment="1">
      <alignment horizontal="right"/>
    </xf>
    <xf numFmtId="0" fontId="0" fillId="0" borderId="0" xfId="0" applyFont="1" applyFill="1" applyBorder="1"/>
    <xf numFmtId="0" fontId="0" fillId="0" borderId="4" xfId="0" applyFont="1" applyFill="1" applyBorder="1" applyAlignment="1">
      <alignment horizontal="right"/>
    </xf>
    <xf numFmtId="49" fontId="0" fillId="0" borderId="1" xfId="0" applyNumberFormat="1" applyFont="1" applyFill="1" applyBorder="1" applyAlignment="1">
      <alignment horizontal="center"/>
    </xf>
    <xf numFmtId="1" fontId="0" fillId="0" borderId="1" xfId="0" applyNumberFormat="1" applyFont="1" applyFill="1" applyBorder="1" applyAlignment="1">
      <alignment horizontal="center"/>
    </xf>
    <xf numFmtId="0" fontId="4" fillId="0" borderId="5" xfId="0" applyFont="1" applyBorder="1" applyAlignment="1">
      <alignment horizontal="right"/>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xf>
    <xf numFmtId="0" fontId="0" fillId="0" borderId="1" xfId="0" applyFont="1" applyBorder="1" applyAlignment="1">
      <alignment horizontal="center"/>
    </xf>
    <xf numFmtId="164" fontId="0" fillId="2" borderId="1" xfId="1" applyNumberFormat="1" applyFont="1" applyFill="1" applyBorder="1"/>
    <xf numFmtId="165" fontId="0" fillId="2" borderId="1" xfId="0" applyNumberFormat="1" applyFont="1" applyFill="1" applyBorder="1"/>
    <xf numFmtId="0" fontId="0" fillId="0" borderId="0" xfId="0" applyFill="1"/>
    <xf numFmtId="0" fontId="4"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Border="1"/>
    <xf numFmtId="0" fontId="0" fillId="0" borderId="0" xfId="0" applyFont="1" applyFill="1"/>
    <xf numFmtId="164" fontId="0" fillId="0" borderId="1" xfId="0" applyNumberFormat="1" applyFont="1" applyFill="1" applyBorder="1"/>
    <xf numFmtId="0" fontId="0" fillId="0" borderId="1" xfId="0" applyFont="1" applyFill="1" applyBorder="1"/>
    <xf numFmtId="164" fontId="0" fillId="0" borderId="1" xfId="1" applyNumberFormat="1" applyFont="1" applyFill="1" applyBorder="1"/>
    <xf numFmtId="44" fontId="0" fillId="0" borderId="1" xfId="1" applyFont="1" applyFill="1" applyBorder="1" applyAlignment="1">
      <alignment horizontal="center"/>
    </xf>
    <xf numFmtId="44" fontId="0" fillId="0" borderId="0" xfId="1" applyFont="1" applyFill="1" applyBorder="1" applyAlignment="1">
      <alignment horizontal="center"/>
    </xf>
    <xf numFmtId="0" fontId="0" fillId="0" borderId="0" xfId="0" applyFont="1" applyFill="1" applyBorder="1" applyAlignment="1">
      <alignment horizontal="center"/>
    </xf>
    <xf numFmtId="0" fontId="0" fillId="0" borderId="0" xfId="0" applyFont="1" applyAlignment="1">
      <alignment horizontal="left"/>
    </xf>
    <xf numFmtId="0" fontId="4" fillId="2" borderId="1" xfId="0" applyFont="1" applyFill="1" applyBorder="1" applyAlignment="1">
      <alignment horizontal="left"/>
    </xf>
    <xf numFmtId="0" fontId="0" fillId="2" borderId="0" xfId="0" applyFont="1" applyFill="1"/>
    <xf numFmtId="0" fontId="0" fillId="0" borderId="0" xfId="0" applyFont="1" applyBorder="1" applyAlignment="1">
      <alignment horizontal="right"/>
    </xf>
    <xf numFmtId="0" fontId="0" fillId="0" borderId="6" xfId="0" applyFont="1" applyFill="1" applyBorder="1"/>
    <xf numFmtId="0" fontId="0" fillId="0" borderId="0" xfId="0" applyFont="1" applyBorder="1"/>
    <xf numFmtId="0" fontId="4" fillId="3" borderId="1" xfId="0" applyFont="1" applyFill="1" applyBorder="1" applyAlignment="1">
      <alignment horizontal="left"/>
    </xf>
    <xf numFmtId="0" fontId="0" fillId="3" borderId="0" xfId="0" applyFont="1" applyFill="1"/>
    <xf numFmtId="0" fontId="4" fillId="0" borderId="0" xfId="0" applyFont="1" applyBorder="1" applyAlignment="1">
      <alignment horizontal="right"/>
    </xf>
    <xf numFmtId="0" fontId="0" fillId="0" borderId="7" xfId="0" applyFont="1" applyFill="1" applyBorder="1"/>
    <xf numFmtId="0" fontId="0" fillId="0" borderId="6" xfId="0" applyFont="1" applyBorder="1"/>
    <xf numFmtId="0" fontId="4" fillId="0" borderId="0" xfId="0" applyFont="1" applyAlignment="1">
      <alignment horizontal="left"/>
    </xf>
    <xf numFmtId="0" fontId="0" fillId="0" borderId="3" xfId="0" applyFont="1" applyFill="1" applyBorder="1"/>
    <xf numFmtId="0" fontId="0" fillId="0" borderId="3" xfId="0" applyFont="1" applyBorder="1"/>
    <xf numFmtId="0" fontId="0" fillId="0" borderId="0" xfId="0" applyFont="1" applyAlignment="1">
      <alignment horizontal="right"/>
    </xf>
    <xf numFmtId="0" fontId="0" fillId="0" borderId="0" xfId="0" applyAlignment="1">
      <alignment horizontal="left"/>
    </xf>
    <xf numFmtId="0" fontId="3" fillId="0" borderId="1" xfId="0" applyFont="1" applyBorder="1" applyAlignment="1">
      <alignment wrapText="1"/>
    </xf>
    <xf numFmtId="0" fontId="10" fillId="0" borderId="1" xfId="0" applyFont="1" applyBorder="1" applyAlignment="1">
      <alignment wrapText="1"/>
    </xf>
    <xf numFmtId="0" fontId="10" fillId="0" borderId="0" xfId="0" applyFont="1"/>
    <xf numFmtId="164" fontId="4" fillId="3" borderId="1" xfId="1" applyNumberFormat="1" applyFont="1" applyFill="1" applyBorder="1"/>
    <xf numFmtId="165" fontId="4" fillId="3" borderId="1" xfId="0" applyNumberFormat="1" applyFont="1" applyFill="1" applyBorder="1"/>
    <xf numFmtId="0" fontId="0" fillId="0" borderId="6" xfId="0" applyFont="1" applyFill="1" applyBorder="1" applyAlignment="1">
      <alignment horizontal="left"/>
    </xf>
    <xf numFmtId="0" fontId="0" fillId="0" borderId="7" xfId="0" applyFont="1" applyFill="1" applyBorder="1" applyAlignment="1">
      <alignment horizontal="left"/>
    </xf>
    <xf numFmtId="0" fontId="9" fillId="0" borderId="0" xfId="0" applyFont="1"/>
    <xf numFmtId="0" fontId="11" fillId="0" borderId="0" xfId="0" applyFont="1"/>
    <xf numFmtId="0" fontId="0" fillId="0" borderId="0" xfId="0" applyFont="1" applyFill="1" applyBorder="1" applyAlignment="1">
      <alignment horizontal="right"/>
    </xf>
    <xf numFmtId="164" fontId="0" fillId="0" borderId="1" xfId="0" applyNumberFormat="1" applyFont="1" applyFill="1" applyBorder="1" applyAlignment="1">
      <alignment horizontal="left"/>
    </xf>
    <xf numFmtId="0" fontId="12" fillId="0" borderId="1" xfId="0" applyFont="1" applyBorder="1" applyAlignment="1">
      <alignment wrapText="1"/>
    </xf>
    <xf numFmtId="49" fontId="0" fillId="0" borderId="6" xfId="0" applyNumberFormat="1" applyFont="1" applyBorder="1" applyAlignment="1">
      <alignment horizontal="center"/>
    </xf>
    <xf numFmtId="0" fontId="3" fillId="0" borderId="0" xfId="0" applyFont="1" applyAlignment="1">
      <alignment horizontal="right"/>
    </xf>
    <xf numFmtId="164" fontId="4" fillId="2" borderId="1" xfId="1" applyNumberFormat="1" applyFont="1" applyFill="1" applyBorder="1"/>
    <xf numFmtId="165" fontId="4" fillId="2" borderId="1" xfId="0" applyNumberFormat="1" applyFont="1" applyFill="1" applyBorder="1"/>
    <xf numFmtId="49" fontId="0" fillId="0" borderId="1" xfId="0" applyNumberFormat="1" applyFont="1" applyFill="1" applyBorder="1" applyAlignment="1">
      <alignment horizontal="left"/>
    </xf>
    <xf numFmtId="166" fontId="0" fillId="0" borderId="1" xfId="0" applyNumberFormat="1" applyFont="1" applyFill="1" applyBorder="1" applyAlignment="1">
      <alignment horizontal="center"/>
    </xf>
    <xf numFmtId="0" fontId="13" fillId="0" borderId="7" xfId="2" applyFill="1" applyBorder="1" applyAlignment="1">
      <alignment horizontal="left"/>
    </xf>
    <xf numFmtId="49" fontId="1" fillId="0" borderId="0" xfId="3" applyNumberFormat="1"/>
  </cellXfs>
  <cellStyles count="4">
    <cellStyle name="Currency" xfId="1" builtinId="4"/>
    <cellStyle name="Hyperlink" xfId="2" builtinId="8"/>
    <cellStyle name="Normal" xfId="0" builtinId="0"/>
    <cellStyle name="Normal 5" xfId="3" xr:uid="{F162DF18-B138-E54E-9F11-63FC699F070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hris@culwellconsulting.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V70"/>
  <sheetViews>
    <sheetView tabSelected="1" zoomScale="80" zoomScaleNormal="80" zoomScalePageLayoutView="60" workbookViewId="0">
      <selection activeCell="H6" sqref="H6"/>
    </sheetView>
  </sheetViews>
  <sheetFormatPr baseColWidth="10" defaultColWidth="6.33203125" defaultRowHeight="15" x14ac:dyDescent="0.2"/>
  <cols>
    <col min="1" max="1" width="45.5" style="16" customWidth="1"/>
    <col min="2" max="2" width="17.1640625" style="16" customWidth="1"/>
    <col min="3" max="3" width="7.33203125" style="16" customWidth="1"/>
    <col min="4" max="4" width="12.5" style="19" customWidth="1"/>
    <col min="5" max="5" width="17.1640625" style="16" customWidth="1"/>
    <col min="6" max="6" width="17" style="16" customWidth="1"/>
    <col min="7" max="7" width="18.33203125" style="16" customWidth="1"/>
    <col min="8" max="8" width="20.1640625" style="16" customWidth="1"/>
    <col min="9" max="9" width="6.6640625" style="16" customWidth="1"/>
    <col min="10" max="10" width="9.33203125" style="16" customWidth="1"/>
    <col min="11" max="11" width="12.83203125" style="16" customWidth="1"/>
    <col min="12" max="12" width="16.5" style="16" customWidth="1"/>
    <col min="13" max="13" width="16.33203125" style="16" customWidth="1"/>
    <col min="14" max="17" width="15.6640625" style="16" customWidth="1"/>
    <col min="18" max="18" width="15.33203125" style="16" customWidth="1"/>
    <col min="22" max="22" width="23.5" style="16" customWidth="1"/>
    <col min="23" max="16384" width="6.33203125" style="16"/>
  </cols>
  <sheetData>
    <row r="1" spans="1:22" x14ac:dyDescent="0.2">
      <c r="A1" s="73" t="s">
        <v>112</v>
      </c>
      <c r="Q1" s="78" t="s">
        <v>103</v>
      </c>
      <c r="R1" s="77" t="s">
        <v>122</v>
      </c>
    </row>
    <row r="2" spans="1:22" ht="19" x14ac:dyDescent="0.25">
      <c r="D2" s="17"/>
      <c r="G2" s="18" t="s">
        <v>113</v>
      </c>
    </row>
    <row r="3" spans="1:22" ht="16" x14ac:dyDescent="0.2">
      <c r="G3" s="16" t="s">
        <v>10</v>
      </c>
      <c r="M3" s="72"/>
      <c r="N3" s="72"/>
      <c r="P3" s="67"/>
    </row>
    <row r="4" spans="1:22" x14ac:dyDescent="0.2">
      <c r="L4" s="20"/>
    </row>
    <row r="5" spans="1:22" x14ac:dyDescent="0.2">
      <c r="G5" s="21" t="s">
        <v>11</v>
      </c>
      <c r="H5" s="82">
        <v>350</v>
      </c>
      <c r="I5" s="22"/>
    </row>
    <row r="6" spans="1:22" x14ac:dyDescent="0.2">
      <c r="G6" s="23" t="s">
        <v>12</v>
      </c>
      <c r="H6" s="84" t="s">
        <v>123</v>
      </c>
      <c r="I6" s="24"/>
    </row>
    <row r="7" spans="1:22" x14ac:dyDescent="0.2">
      <c r="G7" s="25" t="s">
        <v>13</v>
      </c>
      <c r="H7" s="81" t="s">
        <v>115</v>
      </c>
      <c r="I7" s="24"/>
    </row>
    <row r="8" spans="1:22" x14ac:dyDescent="0.2">
      <c r="G8" s="25" t="s">
        <v>14</v>
      </c>
      <c r="H8" s="81" t="s">
        <v>116</v>
      </c>
      <c r="I8" s="24"/>
    </row>
    <row r="9" spans="1:22" x14ac:dyDescent="0.2">
      <c r="G9" s="74" t="s">
        <v>102</v>
      </c>
      <c r="H9" s="75">
        <v>10000000</v>
      </c>
      <c r="I9" s="24"/>
    </row>
    <row r="10" spans="1:22" x14ac:dyDescent="0.2">
      <c r="G10" s="21" t="s">
        <v>104</v>
      </c>
      <c r="H10" s="26" t="s">
        <v>117</v>
      </c>
      <c r="I10" s="22"/>
    </row>
    <row r="11" spans="1:22" x14ac:dyDescent="0.2">
      <c r="G11" s="21" t="s">
        <v>15</v>
      </c>
      <c r="H11" s="27">
        <v>2015</v>
      </c>
      <c r="I11" s="22"/>
      <c r="P11" s="16" t="s">
        <v>9</v>
      </c>
    </row>
    <row r="12" spans="1:22" x14ac:dyDescent="0.2">
      <c r="G12" s="21" t="s">
        <v>16</v>
      </c>
      <c r="H12" s="27">
        <v>2017</v>
      </c>
      <c r="I12" s="22"/>
    </row>
    <row r="13" spans="1:22" x14ac:dyDescent="0.2">
      <c r="G13" s="28" t="s">
        <v>17</v>
      </c>
      <c r="H13" s="27">
        <v>2017</v>
      </c>
      <c r="I13" s="16" t="s">
        <v>18</v>
      </c>
    </row>
    <row r="14" spans="1:22" x14ac:dyDescent="0.2">
      <c r="G14" s="28" t="s">
        <v>19</v>
      </c>
      <c r="H14" s="27">
        <v>2027</v>
      </c>
      <c r="I14" s="16" t="s">
        <v>20</v>
      </c>
    </row>
    <row r="16" spans="1:22" s="32" customFormat="1" ht="118.5" customHeight="1" x14ac:dyDescent="0.2">
      <c r="B16" s="29" t="s">
        <v>21</v>
      </c>
      <c r="C16" s="29" t="s">
        <v>22</v>
      </c>
      <c r="D16" s="30" t="s">
        <v>23</v>
      </c>
      <c r="E16" s="29" t="s">
        <v>24</v>
      </c>
      <c r="F16" s="29" t="s">
        <v>25</v>
      </c>
      <c r="G16" s="31" t="s">
        <v>26</v>
      </c>
      <c r="H16" s="31" t="s">
        <v>27</v>
      </c>
      <c r="I16" s="30" t="s">
        <v>28</v>
      </c>
      <c r="J16" s="30" t="s">
        <v>29</v>
      </c>
      <c r="K16" s="30" t="s">
        <v>30</v>
      </c>
      <c r="L16" s="30" t="s">
        <v>31</v>
      </c>
      <c r="M16" s="30" t="s">
        <v>32</v>
      </c>
      <c r="N16" s="30" t="s">
        <v>33</v>
      </c>
      <c r="O16" s="30" t="s">
        <v>34</v>
      </c>
      <c r="P16" s="30" t="s">
        <v>35</v>
      </c>
      <c r="Q16" s="30" t="s">
        <v>36</v>
      </c>
      <c r="R16" s="30" t="s">
        <v>37</v>
      </c>
      <c r="V16" s="33"/>
    </row>
    <row r="17" spans="2:19" x14ac:dyDescent="0.2">
      <c r="B17" s="34"/>
      <c r="C17" s="34">
        <v>2003</v>
      </c>
      <c r="D17" s="35" t="s">
        <v>38</v>
      </c>
      <c r="E17" s="36"/>
      <c r="F17" s="36"/>
      <c r="G17" s="36"/>
      <c r="H17" s="36"/>
      <c r="I17" s="37"/>
      <c r="J17" s="37"/>
      <c r="K17" s="36"/>
      <c r="L17" s="36"/>
      <c r="M17" s="36"/>
      <c r="N17" s="36"/>
      <c r="O17" s="36"/>
      <c r="P17" s="36"/>
      <c r="Q17" s="36"/>
      <c r="R17" s="36"/>
    </row>
    <row r="18" spans="2:19" x14ac:dyDescent="0.2">
      <c r="B18" s="34"/>
      <c r="C18" s="34">
        <v>2004</v>
      </c>
      <c r="D18" s="35" t="s">
        <v>39</v>
      </c>
      <c r="E18" s="36"/>
      <c r="F18" s="36"/>
      <c r="G18" s="36"/>
      <c r="H18" s="36"/>
      <c r="I18" s="37"/>
      <c r="J18" s="37"/>
      <c r="K18" s="36"/>
      <c r="L18" s="36"/>
      <c r="M18" s="36"/>
      <c r="N18" s="36"/>
      <c r="O18" s="36"/>
      <c r="P18" s="36"/>
      <c r="Q18" s="36"/>
      <c r="R18" s="36"/>
    </row>
    <row r="19" spans="2:19" x14ac:dyDescent="0.2">
      <c r="B19" s="34"/>
      <c r="C19" s="34">
        <v>2005</v>
      </c>
      <c r="D19" s="35" t="s">
        <v>40</v>
      </c>
      <c r="E19" s="36"/>
      <c r="F19" s="36"/>
      <c r="G19" s="36"/>
      <c r="H19" s="36"/>
      <c r="I19" s="37"/>
      <c r="J19" s="37"/>
      <c r="K19" s="36"/>
      <c r="L19" s="36"/>
      <c r="M19" s="36"/>
      <c r="N19" s="36"/>
      <c r="O19" s="36"/>
      <c r="P19" s="36"/>
      <c r="Q19" s="36"/>
      <c r="R19" s="36"/>
    </row>
    <row r="20" spans="2:19" x14ac:dyDescent="0.2">
      <c r="B20" s="34"/>
      <c r="C20" s="34">
        <v>2006</v>
      </c>
      <c r="D20" s="34" t="s">
        <v>41</v>
      </c>
      <c r="E20" s="36"/>
      <c r="F20" s="36"/>
      <c r="G20" s="36"/>
      <c r="H20" s="36"/>
      <c r="I20" s="37"/>
      <c r="J20" s="37"/>
      <c r="K20" s="36"/>
      <c r="L20" s="36"/>
      <c r="M20" s="36"/>
      <c r="N20" s="36"/>
      <c r="O20" s="36"/>
      <c r="P20" s="36"/>
      <c r="Q20" s="36"/>
      <c r="R20" s="36"/>
    </row>
    <row r="21" spans="2:19" x14ac:dyDescent="0.2">
      <c r="B21" s="34"/>
      <c r="C21" s="34">
        <v>2007</v>
      </c>
      <c r="D21" s="34" t="s">
        <v>42</v>
      </c>
      <c r="E21" s="36"/>
      <c r="F21" s="36"/>
      <c r="G21" s="36"/>
      <c r="H21" s="36"/>
      <c r="I21" s="37"/>
      <c r="J21" s="37"/>
      <c r="K21" s="36"/>
      <c r="L21" s="36"/>
      <c r="M21" s="36"/>
      <c r="N21" s="36"/>
      <c r="O21" s="36"/>
      <c r="P21" s="36"/>
      <c r="Q21" s="36"/>
      <c r="R21" s="36"/>
    </row>
    <row r="22" spans="2:19" x14ac:dyDescent="0.2">
      <c r="B22" s="34"/>
      <c r="C22" s="34">
        <v>2008</v>
      </c>
      <c r="D22" s="34" t="s">
        <v>43</v>
      </c>
      <c r="E22" s="36"/>
      <c r="F22" s="36"/>
      <c r="G22" s="36"/>
      <c r="H22" s="36"/>
      <c r="I22" s="37"/>
      <c r="J22" s="37"/>
      <c r="K22" s="36"/>
      <c r="L22" s="36"/>
      <c r="M22" s="36"/>
      <c r="N22" s="36"/>
      <c r="O22" s="36"/>
      <c r="P22" s="36"/>
      <c r="Q22" s="36"/>
      <c r="R22" s="36"/>
      <c r="S22" s="38"/>
    </row>
    <row r="23" spans="2:19" x14ac:dyDescent="0.2">
      <c r="B23" s="34"/>
      <c r="C23" s="34">
        <v>2009</v>
      </c>
      <c r="D23" s="34" t="s">
        <v>45</v>
      </c>
      <c r="E23" s="36"/>
      <c r="F23" s="36"/>
      <c r="G23" s="36"/>
      <c r="H23" s="36"/>
      <c r="I23" s="37"/>
      <c r="J23" s="37"/>
      <c r="K23" s="36"/>
      <c r="L23" s="36"/>
      <c r="M23" s="36"/>
      <c r="N23" s="36"/>
      <c r="O23" s="36"/>
      <c r="P23" s="36"/>
      <c r="Q23" s="36"/>
      <c r="R23" s="36"/>
    </row>
    <row r="24" spans="2:19" x14ac:dyDescent="0.2">
      <c r="B24" s="34"/>
      <c r="C24" s="34">
        <v>2010</v>
      </c>
      <c r="D24" s="34" t="s">
        <v>47</v>
      </c>
      <c r="E24" s="36"/>
      <c r="F24" s="36"/>
      <c r="G24" s="36"/>
      <c r="H24" s="36"/>
      <c r="I24" s="37"/>
      <c r="J24" s="37"/>
      <c r="K24" s="36"/>
      <c r="L24" s="36"/>
      <c r="M24" s="36"/>
      <c r="N24" s="36"/>
      <c r="O24" s="36"/>
      <c r="P24" s="36"/>
      <c r="Q24" s="36"/>
      <c r="R24" s="36"/>
    </row>
    <row r="25" spans="2:19" x14ac:dyDescent="0.2">
      <c r="B25" s="34"/>
      <c r="C25" s="34">
        <v>2011</v>
      </c>
      <c r="D25" s="34" t="s">
        <v>49</v>
      </c>
      <c r="E25" s="36"/>
      <c r="F25" s="36"/>
      <c r="G25" s="36"/>
      <c r="H25" s="36"/>
      <c r="I25" s="37"/>
      <c r="J25" s="37"/>
      <c r="K25" s="36"/>
      <c r="L25" s="36"/>
      <c r="M25" s="36"/>
      <c r="N25" s="36"/>
      <c r="O25" s="36"/>
      <c r="P25" s="36"/>
      <c r="Q25" s="36"/>
      <c r="R25" s="36"/>
    </row>
    <row r="26" spans="2:19" x14ac:dyDescent="0.2">
      <c r="B26" s="34"/>
      <c r="C26" s="34">
        <v>2012</v>
      </c>
      <c r="D26" s="34" t="s">
        <v>51</v>
      </c>
      <c r="E26" s="36"/>
      <c r="F26" s="36"/>
      <c r="G26" s="36"/>
      <c r="H26" s="36"/>
      <c r="I26" s="37"/>
      <c r="J26" s="37"/>
      <c r="K26" s="36"/>
      <c r="L26" s="36"/>
      <c r="M26" s="36"/>
      <c r="N26" s="36"/>
      <c r="O26" s="36"/>
      <c r="P26" s="36"/>
      <c r="Q26" s="36"/>
      <c r="R26" s="36"/>
    </row>
    <row r="27" spans="2:19" x14ac:dyDescent="0.2">
      <c r="B27" s="34"/>
      <c r="C27" s="34">
        <v>2013</v>
      </c>
      <c r="D27" s="34" t="s">
        <v>53</v>
      </c>
      <c r="E27" s="36"/>
      <c r="F27" s="36"/>
      <c r="G27" s="36"/>
      <c r="H27" s="36"/>
      <c r="I27" s="37"/>
      <c r="J27" s="37"/>
      <c r="K27" s="36"/>
      <c r="L27" s="36"/>
      <c r="M27" s="36"/>
      <c r="N27" s="36"/>
      <c r="O27" s="36"/>
      <c r="P27" s="36"/>
      <c r="Q27" s="36"/>
      <c r="R27" s="36"/>
    </row>
    <row r="28" spans="2:19" x14ac:dyDescent="0.2">
      <c r="B28" s="34"/>
      <c r="C28" s="34">
        <v>2014</v>
      </c>
      <c r="D28" s="34" t="s">
        <v>55</v>
      </c>
      <c r="E28" s="36"/>
      <c r="F28" s="36"/>
      <c r="G28" s="36"/>
      <c r="H28" s="36"/>
      <c r="I28" s="37"/>
      <c r="J28" s="37"/>
      <c r="K28" s="36"/>
      <c r="L28" s="36"/>
      <c r="M28" s="36"/>
      <c r="N28" s="36"/>
      <c r="O28" s="36"/>
      <c r="P28" s="36"/>
      <c r="Q28" s="36"/>
      <c r="R28" s="36"/>
    </row>
    <row r="29" spans="2:19" ht="16" x14ac:dyDescent="0.2">
      <c r="B29" s="39" t="s">
        <v>44</v>
      </c>
      <c r="C29" s="34">
        <v>2015</v>
      </c>
      <c r="D29" s="34" t="s">
        <v>57</v>
      </c>
      <c r="E29" s="36">
        <v>179479530</v>
      </c>
      <c r="F29" s="36">
        <v>0</v>
      </c>
      <c r="G29" s="36">
        <v>0</v>
      </c>
      <c r="H29" s="36">
        <v>0</v>
      </c>
      <c r="I29" s="37">
        <v>0.11</v>
      </c>
      <c r="J29" s="37">
        <v>1.17</v>
      </c>
      <c r="K29" s="36">
        <v>17847.232</v>
      </c>
      <c r="L29" s="36">
        <v>17847.232</v>
      </c>
      <c r="M29" s="36">
        <v>0</v>
      </c>
      <c r="N29" s="36">
        <v>0</v>
      </c>
      <c r="O29" s="36">
        <v>0</v>
      </c>
      <c r="P29" s="36">
        <v>0</v>
      </c>
      <c r="Q29" s="36">
        <v>0</v>
      </c>
      <c r="R29" s="36">
        <v>0</v>
      </c>
    </row>
    <row r="30" spans="2:19" ht="16" x14ac:dyDescent="0.2">
      <c r="B30" s="40" t="s">
        <v>46</v>
      </c>
      <c r="C30" s="34">
        <v>2016</v>
      </c>
      <c r="D30" s="34" t="s">
        <v>59</v>
      </c>
      <c r="E30" s="36">
        <v>179479530</v>
      </c>
      <c r="F30" s="36">
        <v>179479530</v>
      </c>
      <c r="G30" s="36">
        <v>179479530</v>
      </c>
      <c r="H30" s="36">
        <v>179479530</v>
      </c>
      <c r="I30" s="37">
        <v>0.15</v>
      </c>
      <c r="J30" s="37">
        <v>1.17</v>
      </c>
      <c r="K30" s="36">
        <v>2369129.7959999996</v>
      </c>
      <c r="L30" s="36">
        <v>2369129.7959999996</v>
      </c>
      <c r="M30" s="36">
        <v>0</v>
      </c>
      <c r="N30" s="36">
        <v>0</v>
      </c>
      <c r="O30" s="36">
        <v>0</v>
      </c>
      <c r="P30" s="36">
        <v>0</v>
      </c>
      <c r="Q30" s="36">
        <v>0</v>
      </c>
      <c r="R30" s="36">
        <v>0</v>
      </c>
    </row>
    <row r="31" spans="2:19" ht="16" x14ac:dyDescent="0.2">
      <c r="B31" s="40" t="s">
        <v>48</v>
      </c>
      <c r="C31" s="34">
        <v>2017</v>
      </c>
      <c r="D31" s="34" t="s">
        <v>61</v>
      </c>
      <c r="E31" s="36">
        <v>179479530</v>
      </c>
      <c r="F31" s="36">
        <v>112692405</v>
      </c>
      <c r="G31" s="36">
        <v>112692405</v>
      </c>
      <c r="H31" s="36">
        <v>10000000</v>
      </c>
      <c r="I31" s="37">
        <v>0.15</v>
      </c>
      <c r="J31" s="37">
        <v>1.17</v>
      </c>
      <c r="K31" s="36">
        <v>2120376.7199999997</v>
      </c>
      <c r="L31" s="36">
        <v>357951.89999999997</v>
      </c>
      <c r="M31" s="36">
        <f>K31-L31</f>
        <v>1762424.8199999998</v>
      </c>
      <c r="N31" s="36">
        <v>0</v>
      </c>
      <c r="O31" s="36">
        <v>1762424.8199999998</v>
      </c>
      <c r="P31" s="36">
        <v>2158566</v>
      </c>
      <c r="Q31" s="36">
        <v>0</v>
      </c>
      <c r="R31" s="36">
        <v>0</v>
      </c>
    </row>
    <row r="32" spans="2:19" ht="16" x14ac:dyDescent="0.2">
      <c r="B32" s="40" t="s">
        <v>50</v>
      </c>
      <c r="C32" s="34">
        <v>2018</v>
      </c>
      <c r="D32" s="34" t="s">
        <v>63</v>
      </c>
      <c r="E32" s="36">
        <v>179479530</v>
      </c>
      <c r="F32" s="36">
        <v>105513700</v>
      </c>
      <c r="G32" s="36">
        <v>105513700</v>
      </c>
      <c r="H32" s="36">
        <v>10000000</v>
      </c>
      <c r="I32" s="37">
        <v>0.19</v>
      </c>
      <c r="J32" s="37">
        <v>1.0823</v>
      </c>
      <c r="K32" s="36">
        <v>1342450.8051000002</v>
      </c>
      <c r="L32" s="36">
        <v>154353.01500000001</v>
      </c>
      <c r="M32" s="36">
        <f t="shared" ref="M32:M41" si="0">K32-L32</f>
        <v>1188097.7901000003</v>
      </c>
      <c r="N32" s="36">
        <v>0</v>
      </c>
      <c r="O32" s="36">
        <v>1188097.7901000001</v>
      </c>
      <c r="P32" s="36">
        <v>0</v>
      </c>
      <c r="Q32" s="36">
        <v>0</v>
      </c>
      <c r="R32" s="36">
        <v>475239</v>
      </c>
    </row>
    <row r="33" spans="2:18" ht="16" x14ac:dyDescent="0.2">
      <c r="B33" s="39" t="s">
        <v>52</v>
      </c>
      <c r="C33" s="34">
        <v>2019</v>
      </c>
      <c r="D33" s="34" t="s">
        <v>65</v>
      </c>
      <c r="E33" s="36">
        <v>179479530</v>
      </c>
      <c r="F33" s="36">
        <v>87928080</v>
      </c>
      <c r="G33" s="36">
        <v>87928080</v>
      </c>
      <c r="H33" s="36">
        <v>10000000</v>
      </c>
      <c r="I33" s="37">
        <v>0.21</v>
      </c>
      <c r="J33" s="37">
        <v>1.0114000000000001</v>
      </c>
      <c r="K33" s="36">
        <v>1073953.5691200001</v>
      </c>
      <c r="L33" s="36">
        <v>142894.484</v>
      </c>
      <c r="M33" s="36">
        <f t="shared" si="0"/>
        <v>931059.08512000018</v>
      </c>
      <c r="N33" s="36">
        <v>0</v>
      </c>
      <c r="O33" s="36">
        <v>931059.08512000018</v>
      </c>
      <c r="P33" s="36">
        <v>0</v>
      </c>
      <c r="Q33" s="36">
        <v>0</v>
      </c>
      <c r="R33" s="36">
        <v>368937</v>
      </c>
    </row>
    <row r="34" spans="2:18" ht="16" x14ac:dyDescent="0.2">
      <c r="B34" s="39" t="s">
        <v>54</v>
      </c>
      <c r="C34" s="34">
        <v>2020</v>
      </c>
      <c r="D34" s="34" t="s">
        <v>67</v>
      </c>
      <c r="E34" s="79">
        <v>179479530</v>
      </c>
      <c r="F34" s="79">
        <v>68935620</v>
      </c>
      <c r="G34" s="79">
        <v>68935620</v>
      </c>
      <c r="H34" s="79">
        <v>10000000</v>
      </c>
      <c r="I34" s="80">
        <v>0.19900000000000001</v>
      </c>
      <c r="J34" s="80">
        <v>0.99780000000000002</v>
      </c>
      <c r="K34" s="79">
        <f>(I34*F34+J34*G34)/100</f>
        <v>825021.50016000005</v>
      </c>
      <c r="L34" s="79">
        <f>(F34*I34+J34*H34)/100</f>
        <v>236961.88380000004</v>
      </c>
      <c r="M34" s="36">
        <f t="shared" si="0"/>
        <v>588059.61635999999</v>
      </c>
      <c r="N34" s="79">
        <v>0</v>
      </c>
      <c r="O34" s="79">
        <f>M34</f>
        <v>588059.61635999999</v>
      </c>
      <c r="P34" s="79">
        <v>0</v>
      </c>
      <c r="Q34" s="79">
        <v>0</v>
      </c>
      <c r="R34" s="79">
        <v>374538</v>
      </c>
    </row>
    <row r="35" spans="2:18" ht="16" x14ac:dyDescent="0.2">
      <c r="B35" s="39" t="s">
        <v>56</v>
      </c>
      <c r="C35" s="34">
        <v>2021</v>
      </c>
      <c r="D35" s="34" t="s">
        <v>69</v>
      </c>
      <c r="E35" s="79">
        <v>179479530</v>
      </c>
      <c r="F35" s="79">
        <v>49943150</v>
      </c>
      <c r="G35" s="79">
        <v>49943150</v>
      </c>
      <c r="H35" s="79">
        <v>10000000</v>
      </c>
      <c r="I35" s="80">
        <v>0.20393600000000001</v>
      </c>
      <c r="J35" s="80">
        <v>0.95860000000000001</v>
      </c>
      <c r="K35" s="79">
        <f>(I35*F35+J35*G35)/100</f>
        <v>580607.09828400007</v>
      </c>
      <c r="L35" s="79">
        <f t="shared" ref="L35:L41" si="1">(F35*I35+J35*H35)/100</f>
        <v>197712.06238400002</v>
      </c>
      <c r="M35" s="36">
        <f t="shared" si="0"/>
        <v>382895.03590000002</v>
      </c>
      <c r="N35" s="79">
        <v>0</v>
      </c>
      <c r="O35" s="79">
        <f t="shared" ref="O35:O41" si="2">M35</f>
        <v>382895.03590000002</v>
      </c>
      <c r="P35" s="79">
        <v>0</v>
      </c>
      <c r="Q35" s="79">
        <v>0</v>
      </c>
      <c r="R35" s="79">
        <v>374396</v>
      </c>
    </row>
    <row r="36" spans="2:18" ht="16" x14ac:dyDescent="0.2">
      <c r="B36" s="39" t="s">
        <v>58</v>
      </c>
      <c r="C36" s="34">
        <v>2022</v>
      </c>
      <c r="D36" s="34" t="s">
        <v>70</v>
      </c>
      <c r="E36" s="68">
        <v>179479530</v>
      </c>
      <c r="F36" s="68">
        <v>45947698</v>
      </c>
      <c r="G36" s="68">
        <v>45947698</v>
      </c>
      <c r="H36" s="68">
        <v>10000000</v>
      </c>
      <c r="I36" s="69">
        <v>0.20393600000000001</v>
      </c>
      <c r="J36" s="69">
        <v>0.95860000000000001</v>
      </c>
      <c r="K36" s="68">
        <f t="shared" ref="K36:K41" si="3">(I36*F36+J36*G36)/100</f>
        <v>534158.53042127995</v>
      </c>
      <c r="L36" s="68">
        <f t="shared" si="1"/>
        <v>189563.89739328</v>
      </c>
      <c r="M36" s="68">
        <f t="shared" si="0"/>
        <v>344594.63302799995</v>
      </c>
      <c r="N36" s="68">
        <v>0</v>
      </c>
      <c r="O36" s="68">
        <f t="shared" si="2"/>
        <v>344594.63302799995</v>
      </c>
      <c r="P36" s="68">
        <v>0</v>
      </c>
      <c r="Q36" s="68">
        <v>0</v>
      </c>
      <c r="R36" s="68">
        <v>374396</v>
      </c>
    </row>
    <row r="37" spans="2:18" ht="16" x14ac:dyDescent="0.2">
      <c r="B37" s="39" t="s">
        <v>60</v>
      </c>
      <c r="C37" s="34">
        <v>2023</v>
      </c>
      <c r="D37" s="34" t="s">
        <v>71</v>
      </c>
      <c r="E37" s="68">
        <v>179479530</v>
      </c>
      <c r="F37" s="68">
        <v>42271882</v>
      </c>
      <c r="G37" s="68">
        <v>42271882</v>
      </c>
      <c r="H37" s="68">
        <v>10000000</v>
      </c>
      <c r="I37" s="69">
        <v>0.20393600000000001</v>
      </c>
      <c r="J37" s="69">
        <v>0.95860000000000001</v>
      </c>
      <c r="K37" s="68">
        <f t="shared" si="3"/>
        <v>491425.84612751997</v>
      </c>
      <c r="L37" s="68">
        <f t="shared" si="1"/>
        <v>182067.58527552002</v>
      </c>
      <c r="M37" s="68">
        <f t="shared" si="0"/>
        <v>309358.26085199998</v>
      </c>
      <c r="N37" s="68">
        <v>0</v>
      </c>
      <c r="O37" s="68">
        <f t="shared" si="2"/>
        <v>309358.26085199998</v>
      </c>
      <c r="P37" s="68">
        <v>0</v>
      </c>
      <c r="Q37" s="68">
        <v>0</v>
      </c>
      <c r="R37" s="68">
        <v>374396</v>
      </c>
    </row>
    <row r="38" spans="2:18" ht="16" x14ac:dyDescent="0.2">
      <c r="B38" s="39" t="s">
        <v>62</v>
      </c>
      <c r="C38" s="34">
        <v>2024</v>
      </c>
      <c r="D38" s="34" t="s">
        <v>72</v>
      </c>
      <c r="E38" s="68">
        <v>179479530</v>
      </c>
      <c r="F38" s="68">
        <v>38890132</v>
      </c>
      <c r="G38" s="68">
        <v>38890132</v>
      </c>
      <c r="H38" s="68">
        <v>10000000</v>
      </c>
      <c r="I38" s="69">
        <v>0.20393600000000001</v>
      </c>
      <c r="J38" s="69">
        <v>0.95860000000000001</v>
      </c>
      <c r="K38" s="68">
        <f t="shared" si="3"/>
        <v>452111.78494751995</v>
      </c>
      <c r="L38" s="68">
        <f t="shared" si="1"/>
        <v>175170.97959552001</v>
      </c>
      <c r="M38" s="68">
        <f t="shared" si="0"/>
        <v>276940.80535199994</v>
      </c>
      <c r="N38" s="68">
        <v>0</v>
      </c>
      <c r="O38" s="68">
        <f t="shared" si="2"/>
        <v>276940.80535199994</v>
      </c>
      <c r="P38" s="68">
        <v>0</v>
      </c>
      <c r="Q38" s="68">
        <v>0</v>
      </c>
      <c r="R38" s="68">
        <v>374396</v>
      </c>
    </row>
    <row r="39" spans="2:18" ht="16" x14ac:dyDescent="0.2">
      <c r="B39" s="39" t="s">
        <v>64</v>
      </c>
      <c r="C39" s="34">
        <v>2025</v>
      </c>
      <c r="D39" s="34" t="s">
        <v>73</v>
      </c>
      <c r="E39" s="68">
        <v>179479530</v>
      </c>
      <c r="F39" s="68">
        <v>35778921</v>
      </c>
      <c r="G39" s="68">
        <v>35778921</v>
      </c>
      <c r="H39" s="68">
        <v>35778921</v>
      </c>
      <c r="I39" s="69">
        <v>0.20393600000000001</v>
      </c>
      <c r="J39" s="69">
        <v>0.95860000000000001</v>
      </c>
      <c r="K39" s="68">
        <f t="shared" si="3"/>
        <v>415942.83703655994</v>
      </c>
      <c r="L39" s="68">
        <f t="shared" si="1"/>
        <v>415942.83703655994</v>
      </c>
      <c r="M39" s="68">
        <f t="shared" si="0"/>
        <v>0</v>
      </c>
      <c r="N39" s="68">
        <v>0</v>
      </c>
      <c r="O39" s="68">
        <f t="shared" si="2"/>
        <v>0</v>
      </c>
      <c r="P39" s="68">
        <v>0</v>
      </c>
      <c r="Q39" s="68">
        <v>0</v>
      </c>
      <c r="R39" s="68">
        <v>0</v>
      </c>
    </row>
    <row r="40" spans="2:18" ht="16" x14ac:dyDescent="0.2">
      <c r="B40" s="39" t="s">
        <v>66</v>
      </c>
      <c r="C40" s="34">
        <v>2026</v>
      </c>
      <c r="D40" s="34" t="s">
        <v>74</v>
      </c>
      <c r="E40" s="68">
        <v>179479530</v>
      </c>
      <c r="F40" s="68">
        <v>32916607</v>
      </c>
      <c r="G40" s="68">
        <v>32916607</v>
      </c>
      <c r="H40" s="68">
        <v>32916607</v>
      </c>
      <c r="I40" s="69">
        <v>0.20393600000000001</v>
      </c>
      <c r="J40" s="69">
        <v>0.95860000000000001</v>
      </c>
      <c r="K40" s="68">
        <f t="shared" si="3"/>
        <v>382667.40635352</v>
      </c>
      <c r="L40" s="68">
        <f t="shared" si="1"/>
        <v>382667.40635352</v>
      </c>
      <c r="M40" s="68">
        <f t="shared" si="0"/>
        <v>0</v>
      </c>
      <c r="N40" s="68">
        <v>0</v>
      </c>
      <c r="O40" s="68">
        <f t="shared" si="2"/>
        <v>0</v>
      </c>
      <c r="P40" s="68">
        <v>0</v>
      </c>
      <c r="Q40" s="68">
        <v>0</v>
      </c>
      <c r="R40" s="68">
        <v>0</v>
      </c>
    </row>
    <row r="41" spans="2:18" ht="16" x14ac:dyDescent="0.2">
      <c r="B41" s="39" t="s">
        <v>68</v>
      </c>
      <c r="C41" s="34">
        <v>2027</v>
      </c>
      <c r="D41" s="34" t="s">
        <v>75</v>
      </c>
      <c r="E41" s="68">
        <v>179479530</v>
      </c>
      <c r="F41" s="68">
        <v>30283279</v>
      </c>
      <c r="G41" s="68">
        <v>30283279</v>
      </c>
      <c r="H41" s="68">
        <v>30283279</v>
      </c>
      <c r="I41" s="69">
        <v>0.20393600000000001</v>
      </c>
      <c r="J41" s="69">
        <v>0.95860000000000001</v>
      </c>
      <c r="K41" s="68">
        <f t="shared" si="3"/>
        <v>352054.02035543998</v>
      </c>
      <c r="L41" s="68">
        <f t="shared" si="1"/>
        <v>352054.02035543998</v>
      </c>
      <c r="M41" s="68">
        <f t="shared" si="0"/>
        <v>0</v>
      </c>
      <c r="N41" s="68">
        <v>0</v>
      </c>
      <c r="O41" s="68">
        <f t="shared" si="2"/>
        <v>0</v>
      </c>
      <c r="P41" s="68">
        <v>0</v>
      </c>
      <c r="Q41" s="68">
        <v>0</v>
      </c>
      <c r="R41" s="68">
        <v>0</v>
      </c>
    </row>
    <row r="42" spans="2:18" x14ac:dyDescent="0.2">
      <c r="B42" s="41"/>
      <c r="C42" s="34">
        <v>2028</v>
      </c>
      <c r="D42" s="34" t="s">
        <v>76</v>
      </c>
      <c r="E42" s="68"/>
      <c r="F42" s="68"/>
      <c r="G42" s="68"/>
      <c r="H42" s="68"/>
      <c r="I42" s="69"/>
      <c r="J42" s="69"/>
      <c r="K42" s="68"/>
      <c r="L42" s="68"/>
      <c r="M42" s="68"/>
      <c r="N42" s="68"/>
      <c r="O42" s="68"/>
      <c r="P42" s="68"/>
      <c r="Q42" s="68"/>
      <c r="R42" s="68"/>
    </row>
    <row r="43" spans="2:18" x14ac:dyDescent="0.2">
      <c r="B43" s="41"/>
      <c r="C43" s="34">
        <v>2029</v>
      </c>
      <c r="D43" s="34" t="s">
        <v>77</v>
      </c>
      <c r="E43" s="68"/>
      <c r="F43" s="68"/>
      <c r="G43" s="68"/>
      <c r="H43" s="68"/>
      <c r="I43" s="69"/>
      <c r="J43" s="69"/>
      <c r="K43" s="68"/>
      <c r="L43" s="68"/>
      <c r="M43" s="68"/>
      <c r="N43" s="68"/>
      <c r="O43" s="68"/>
      <c r="P43" s="68"/>
      <c r="Q43" s="68"/>
      <c r="R43" s="68"/>
    </row>
    <row r="44" spans="2:18" x14ac:dyDescent="0.2">
      <c r="B44" s="41"/>
      <c r="C44" s="34">
        <v>2030</v>
      </c>
      <c r="D44" s="34" t="s">
        <v>78</v>
      </c>
      <c r="E44" s="68"/>
      <c r="F44" s="68"/>
      <c r="G44" s="68"/>
      <c r="H44" s="68"/>
      <c r="I44" s="69"/>
      <c r="J44" s="69"/>
      <c r="K44" s="68"/>
      <c r="L44" s="68"/>
      <c r="M44" s="68"/>
      <c r="N44" s="68"/>
      <c r="O44" s="68"/>
      <c r="P44" s="68"/>
      <c r="Q44" s="68"/>
      <c r="R44" s="68"/>
    </row>
    <row r="45" spans="2:18" x14ac:dyDescent="0.2">
      <c r="B45" s="41"/>
      <c r="C45" s="34">
        <v>2031</v>
      </c>
      <c r="D45" s="34" t="s">
        <v>79</v>
      </c>
      <c r="E45" s="68"/>
      <c r="F45" s="68"/>
      <c r="G45" s="68"/>
      <c r="H45" s="68"/>
      <c r="I45" s="69"/>
      <c r="J45" s="69"/>
      <c r="K45" s="68"/>
      <c r="L45" s="68"/>
      <c r="M45" s="68"/>
      <c r="N45" s="68"/>
      <c r="O45" s="68"/>
      <c r="P45" s="68"/>
      <c r="Q45" s="68"/>
      <c r="R45" s="68"/>
    </row>
    <row r="46" spans="2:18" x14ac:dyDescent="0.2">
      <c r="B46" s="34"/>
      <c r="C46" s="34">
        <v>2032</v>
      </c>
      <c r="D46" s="34" t="s">
        <v>80</v>
      </c>
      <c r="E46" s="68"/>
      <c r="F46" s="68"/>
      <c r="G46" s="68"/>
      <c r="H46" s="68"/>
      <c r="I46" s="69"/>
      <c r="J46" s="69"/>
      <c r="K46" s="68"/>
      <c r="L46" s="68"/>
      <c r="M46" s="68"/>
      <c r="N46" s="68"/>
      <c r="O46" s="68"/>
      <c r="P46" s="68"/>
      <c r="Q46" s="68"/>
      <c r="R46" s="68"/>
    </row>
    <row r="47" spans="2:18" x14ac:dyDescent="0.2">
      <c r="B47" s="34"/>
      <c r="C47" s="34">
        <v>2033</v>
      </c>
      <c r="D47" s="34" t="s">
        <v>81</v>
      </c>
      <c r="E47" s="68"/>
      <c r="F47" s="68"/>
      <c r="G47" s="68"/>
      <c r="H47" s="68"/>
      <c r="I47" s="69"/>
      <c r="J47" s="69"/>
      <c r="K47" s="68"/>
      <c r="L47" s="68"/>
      <c r="M47" s="68"/>
      <c r="N47" s="68"/>
      <c r="O47" s="68"/>
      <c r="P47" s="68"/>
      <c r="Q47" s="68"/>
      <c r="R47" s="68"/>
    </row>
    <row r="48" spans="2:18" x14ac:dyDescent="0.2">
      <c r="B48" s="34"/>
      <c r="C48" s="34">
        <v>2034</v>
      </c>
      <c r="D48" s="34" t="s">
        <v>82</v>
      </c>
      <c r="E48" s="68"/>
      <c r="F48" s="68"/>
      <c r="G48" s="68"/>
      <c r="H48" s="68"/>
      <c r="I48" s="69"/>
      <c r="J48" s="69"/>
      <c r="K48" s="68"/>
      <c r="L48" s="68"/>
      <c r="M48" s="68"/>
      <c r="N48" s="68"/>
      <c r="O48" s="68"/>
      <c r="P48" s="68"/>
      <c r="Q48" s="68"/>
      <c r="R48" s="68"/>
    </row>
    <row r="49" spans="2:19" x14ac:dyDescent="0.2">
      <c r="B49" s="34"/>
      <c r="C49" s="34">
        <v>2035</v>
      </c>
      <c r="D49" s="34" t="s">
        <v>83</v>
      </c>
      <c r="E49" s="68"/>
      <c r="F49" s="68"/>
      <c r="G49" s="68"/>
      <c r="H49" s="68"/>
      <c r="I49" s="69"/>
      <c r="J49" s="69"/>
      <c r="K49" s="68"/>
      <c r="L49" s="68"/>
      <c r="M49" s="68"/>
      <c r="N49" s="68"/>
      <c r="O49" s="68"/>
      <c r="P49" s="68"/>
      <c r="Q49" s="68"/>
      <c r="R49" s="68"/>
    </row>
    <row r="50" spans="2:19" x14ac:dyDescent="0.2">
      <c r="B50" s="42"/>
      <c r="E50" s="43"/>
      <c r="F50" s="43"/>
      <c r="G50" s="43"/>
      <c r="H50" s="43"/>
      <c r="I50" s="44"/>
      <c r="J50" s="44"/>
      <c r="K50" s="43"/>
      <c r="L50" s="43"/>
      <c r="M50" s="43"/>
      <c r="N50" s="43"/>
      <c r="O50" s="43"/>
      <c r="P50" s="43"/>
      <c r="Q50" s="43"/>
      <c r="R50" s="43"/>
    </row>
    <row r="51" spans="2:19" x14ac:dyDescent="0.2">
      <c r="E51" s="45">
        <f>MAX(E17:E49)</f>
        <v>179479530</v>
      </c>
      <c r="F51" s="43"/>
      <c r="G51" s="43"/>
      <c r="H51" s="43"/>
      <c r="I51" s="44"/>
      <c r="J51" s="44"/>
      <c r="K51" s="43"/>
      <c r="L51" s="43"/>
      <c r="M51" s="45">
        <f>SUM(M17:M49)</f>
        <v>5783430.0467119999</v>
      </c>
      <c r="N51" s="45">
        <f t="shared" ref="N51:R51" si="4">SUM(N17:N49)</f>
        <v>0</v>
      </c>
      <c r="O51" s="45">
        <f t="shared" si="4"/>
        <v>5783430.0467119999</v>
      </c>
      <c r="P51" s="45">
        <f t="shared" si="4"/>
        <v>2158566</v>
      </c>
      <c r="Q51" s="45">
        <f t="shared" si="4"/>
        <v>0</v>
      </c>
      <c r="R51" s="45">
        <f t="shared" si="4"/>
        <v>2716298</v>
      </c>
    </row>
    <row r="52" spans="2:19" s="19" customFormat="1" x14ac:dyDescent="0.2">
      <c r="D52" s="63" t="s">
        <v>84</v>
      </c>
      <c r="E52" s="46" t="s">
        <v>85</v>
      </c>
      <c r="F52" s="34"/>
      <c r="G52" s="34"/>
      <c r="H52" s="34"/>
      <c r="I52" s="34"/>
      <c r="J52" s="34"/>
      <c r="K52" s="34"/>
      <c r="L52" s="34"/>
      <c r="M52" s="34" t="s">
        <v>86</v>
      </c>
      <c r="N52" s="34" t="s">
        <v>86</v>
      </c>
      <c r="O52" s="34" t="s">
        <v>86</v>
      </c>
      <c r="P52" s="34" t="s">
        <v>86</v>
      </c>
      <c r="Q52" s="34" t="s">
        <v>86</v>
      </c>
      <c r="R52" s="34" t="s">
        <v>86</v>
      </c>
    </row>
    <row r="53" spans="2:19" s="19" customFormat="1" x14ac:dyDescent="0.2">
      <c r="E53" s="47"/>
      <c r="F53" s="48"/>
      <c r="G53" s="48"/>
      <c r="H53" s="48"/>
      <c r="I53" s="48"/>
      <c r="J53" s="48"/>
      <c r="K53" s="48"/>
      <c r="L53" s="48"/>
      <c r="M53" s="48"/>
      <c r="N53" s="48"/>
      <c r="O53" s="48"/>
      <c r="P53" s="48"/>
      <c r="Q53" s="48"/>
      <c r="R53" s="48"/>
    </row>
    <row r="54" spans="2:19" x14ac:dyDescent="0.2">
      <c r="C54" s="16" t="s">
        <v>114</v>
      </c>
      <c r="E54" s="42"/>
    </row>
    <row r="55" spans="2:19" x14ac:dyDescent="0.2">
      <c r="B55" s="42"/>
      <c r="D55" s="49" t="s">
        <v>87</v>
      </c>
    </row>
    <row r="56" spans="2:19" x14ac:dyDescent="0.2">
      <c r="B56" s="42"/>
      <c r="D56" s="49"/>
    </row>
    <row r="57" spans="2:19" x14ac:dyDescent="0.2">
      <c r="B57" s="42" t="s">
        <v>88</v>
      </c>
      <c r="N57" s="50" t="s">
        <v>89</v>
      </c>
      <c r="O57" s="51"/>
      <c r="P57" s="42"/>
      <c r="Q57" s="42"/>
    </row>
    <row r="58" spans="2:19" x14ac:dyDescent="0.2">
      <c r="B58" s="42"/>
      <c r="D58" s="52" t="s">
        <v>90</v>
      </c>
      <c r="E58" s="70" t="s">
        <v>118</v>
      </c>
      <c r="F58" s="53"/>
      <c r="G58" s="24"/>
      <c r="H58" s="54"/>
      <c r="N58" s="55" t="s">
        <v>91</v>
      </c>
      <c r="O58" s="56"/>
      <c r="P58" s="42"/>
      <c r="Q58" s="42"/>
    </row>
    <row r="59" spans="2:19" x14ac:dyDescent="0.2">
      <c r="D59" s="57" t="s">
        <v>92</v>
      </c>
      <c r="E59" s="71" t="s">
        <v>119</v>
      </c>
      <c r="F59" s="58"/>
      <c r="G59" s="53"/>
      <c r="H59" s="59"/>
      <c r="N59" s="60" t="s">
        <v>93</v>
      </c>
    </row>
    <row r="60" spans="2:19" x14ac:dyDescent="0.2">
      <c r="B60" s="42"/>
      <c r="D60" s="52" t="s">
        <v>94</v>
      </c>
      <c r="E60" s="71" t="s">
        <v>120</v>
      </c>
      <c r="F60" s="61"/>
      <c r="G60" s="61"/>
      <c r="H60" s="62"/>
      <c r="N60" s="60" t="s">
        <v>95</v>
      </c>
    </row>
    <row r="61" spans="2:19" x14ac:dyDescent="0.2">
      <c r="D61" s="52" t="s">
        <v>96</v>
      </c>
      <c r="E61" s="83" t="s">
        <v>121</v>
      </c>
      <c r="F61" s="53"/>
      <c r="G61" s="24"/>
      <c r="H61" s="54"/>
      <c r="N61" s="49" t="s">
        <v>97</v>
      </c>
    </row>
    <row r="62" spans="2:19" x14ac:dyDescent="0.2">
      <c r="D62" s="54"/>
      <c r="E62" s="42"/>
    </row>
    <row r="63" spans="2:19" x14ac:dyDescent="0.2">
      <c r="D63" s="54"/>
      <c r="E63" s="42"/>
      <c r="S63" s="63" t="s">
        <v>111</v>
      </c>
    </row>
    <row r="64" spans="2:19" x14ac:dyDescent="0.2">
      <c r="D64" s="54"/>
      <c r="E64" s="42"/>
    </row>
    <row r="65" spans="4:4" x14ac:dyDescent="0.2">
      <c r="D65" s="64"/>
    </row>
    <row r="66" spans="4:4" x14ac:dyDescent="0.2">
      <c r="D66" s="64"/>
    </row>
    <row r="67" spans="4:4" x14ac:dyDescent="0.2">
      <c r="D67" s="64"/>
    </row>
    <row r="68" spans="4:4" x14ac:dyDescent="0.2">
      <c r="D68" s="64"/>
    </row>
    <row r="69" spans="4:4" x14ac:dyDescent="0.2">
      <c r="D69" s="64"/>
    </row>
    <row r="70" spans="4:4" x14ac:dyDescent="0.2">
      <c r="D70" s="64"/>
    </row>
  </sheetData>
  <hyperlinks>
    <hyperlink ref="E61" r:id="rId1" xr:uid="{54CD4E2C-45C2-624B-B1A8-850394D54C9D}"/>
  </hyperlinks>
  <printOptions headings="1"/>
  <pageMargins left="0.656944444444444" right="0.7" top="0.75" bottom="0.75" header="0.3" footer="0.3"/>
  <pageSetup paperSize="17" scale="62" orientation="landscape" r:id="rId2"/>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X59"/>
  <sheetViews>
    <sheetView zoomScaleNormal="100" workbookViewId="0">
      <selection activeCell="A22" sqref="A22"/>
    </sheetView>
  </sheetViews>
  <sheetFormatPr baseColWidth="10" defaultColWidth="8.83203125" defaultRowHeight="15" x14ac:dyDescent="0.2"/>
  <cols>
    <col min="1" max="1" width="120.83203125" style="15" customWidth="1"/>
    <col min="2" max="2" width="102.1640625" customWidth="1"/>
  </cols>
  <sheetData>
    <row r="1" spans="1:1" x14ac:dyDescent="0.2">
      <c r="A1" s="76" t="s">
        <v>106</v>
      </c>
    </row>
    <row r="2" spans="1:1" ht="37.5" customHeight="1" x14ac:dyDescent="0.2">
      <c r="A2" s="65" t="s">
        <v>107</v>
      </c>
    </row>
    <row r="3" spans="1:1" x14ac:dyDescent="0.2">
      <c r="A3" s="1"/>
    </row>
    <row r="4" spans="1:1" ht="72" customHeight="1" x14ac:dyDescent="0.2">
      <c r="A4" s="1" t="s">
        <v>108</v>
      </c>
    </row>
    <row r="5" spans="1:1" ht="40.5" customHeight="1" x14ac:dyDescent="0.2">
      <c r="A5" s="2" t="s">
        <v>109</v>
      </c>
    </row>
    <row r="6" spans="1:1" ht="26.25" customHeight="1" x14ac:dyDescent="0.2">
      <c r="A6" s="1" t="s">
        <v>105</v>
      </c>
    </row>
    <row r="7" spans="1:1" ht="30" customHeight="1" x14ac:dyDescent="0.2">
      <c r="A7" s="3" t="s">
        <v>100</v>
      </c>
    </row>
    <row r="8" spans="1:1" ht="57" customHeight="1" x14ac:dyDescent="0.2">
      <c r="A8" s="1" t="s">
        <v>101</v>
      </c>
    </row>
    <row r="9" spans="1:1" ht="32" x14ac:dyDescent="0.2">
      <c r="A9" s="1" t="s">
        <v>99</v>
      </c>
    </row>
    <row r="10" spans="1:1" ht="39" customHeight="1" x14ac:dyDescent="0.2">
      <c r="A10" s="3" t="s">
        <v>0</v>
      </c>
    </row>
    <row r="11" spans="1:1" ht="57" customHeight="1" x14ac:dyDescent="0.2">
      <c r="A11" s="3" t="s">
        <v>1</v>
      </c>
    </row>
    <row r="12" spans="1:1" ht="16" x14ac:dyDescent="0.2">
      <c r="A12" s="3" t="s">
        <v>2</v>
      </c>
    </row>
    <row r="13" spans="1:1" x14ac:dyDescent="0.2">
      <c r="A13" s="4" t="s">
        <v>3</v>
      </c>
    </row>
    <row r="14" spans="1:1" x14ac:dyDescent="0.2">
      <c r="A14" s="4" t="s">
        <v>4</v>
      </c>
    </row>
    <row r="15" spans="1:1" x14ac:dyDescent="0.2">
      <c r="A15" s="4" t="s">
        <v>5</v>
      </c>
    </row>
    <row r="16" spans="1:1" x14ac:dyDescent="0.2">
      <c r="A16" s="4" t="s">
        <v>6</v>
      </c>
    </row>
    <row r="17" spans="1:2" x14ac:dyDescent="0.2">
      <c r="A17" s="4" t="s">
        <v>7</v>
      </c>
    </row>
    <row r="18" spans="1:2" x14ac:dyDescent="0.2">
      <c r="A18" s="4" t="s">
        <v>8</v>
      </c>
    </row>
    <row r="19" spans="1:2" x14ac:dyDescent="0.2">
      <c r="A19" s="5"/>
    </row>
    <row r="20" spans="1:2" x14ac:dyDescent="0.2">
      <c r="A20" s="6" t="s">
        <v>98</v>
      </c>
    </row>
    <row r="21" spans="1:2" x14ac:dyDescent="0.2">
      <c r="A21" s="1"/>
    </row>
    <row r="22" spans="1:2" ht="140.25" customHeight="1" x14ac:dyDescent="0.2">
      <c r="A22" s="7" t="s">
        <v>110</v>
      </c>
    </row>
    <row r="23" spans="1:2" ht="16" x14ac:dyDescent="0.2">
      <c r="A23" s="66"/>
    </row>
    <row r="24" spans="1:2" ht="16" x14ac:dyDescent="0.2">
      <c r="A24" s="8" t="s">
        <v>111</v>
      </c>
      <c r="B24" s="9"/>
    </row>
    <row r="25" spans="1:2" x14ac:dyDescent="0.2">
      <c r="A25" s="10"/>
      <c r="B25" s="11"/>
    </row>
    <row r="26" spans="1:2" x14ac:dyDescent="0.2">
      <c r="A26" s="12"/>
      <c r="B26" s="11"/>
    </row>
    <row r="29" spans="1:2" x14ac:dyDescent="0.2">
      <c r="A29" s="13"/>
    </row>
    <row r="34" spans="1:1" x14ac:dyDescent="0.2">
      <c r="A34" s="14"/>
    </row>
    <row r="35" spans="1:1" x14ac:dyDescent="0.2">
      <c r="A35" s="14"/>
    </row>
    <row r="36" spans="1:1" x14ac:dyDescent="0.2">
      <c r="A36" s="14"/>
    </row>
    <row r="37" spans="1:1" x14ac:dyDescent="0.2">
      <c r="A37" s="14"/>
    </row>
    <row r="38" spans="1:1" x14ac:dyDescent="0.2">
      <c r="A38" s="14"/>
    </row>
    <row r="39" spans="1:1" x14ac:dyDescent="0.2">
      <c r="A39" s="14"/>
    </row>
    <row r="40" spans="1:1" x14ac:dyDescent="0.2">
      <c r="A40" s="13"/>
    </row>
    <row r="41" spans="1:1" x14ac:dyDescent="0.2">
      <c r="A41" s="14"/>
    </row>
    <row r="59" spans="24:24" x14ac:dyDescent="0.2">
      <c r="X59" t="s">
        <v>9</v>
      </c>
    </row>
  </sheetData>
  <printOptions gridLines="1"/>
  <pageMargins left="0.7" right="0.7" top="0.75" bottom="0.75" header="0.3" footer="0.3"/>
  <pageSetup paperSize="17" scale="95"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3D-CDR-2022</vt:lpstr>
      <vt:lpstr>3D-CDR-2022 Instr</vt:lpstr>
      <vt:lpstr>'3D-CDR-2022'!Print_Area</vt:lpstr>
      <vt:lpstr>'3D-CDR-2022 Instr'!Print_Area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Christopher Grammer</cp:lastModifiedBy>
  <cp:lastPrinted>2020-01-14T17:06:04Z</cp:lastPrinted>
  <dcterms:created xsi:type="dcterms:W3CDTF">2017-11-28T21:28:44Z</dcterms:created>
  <dcterms:modified xsi:type="dcterms:W3CDTF">2022-09-13T20:47:19Z</dcterms:modified>
</cp:coreProperties>
</file>