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SF\CDR\"/>
    </mc:Choice>
  </mc:AlternateContent>
  <bookViews>
    <workbookView xWindow="0" yWindow="2490" windowWidth="25050" windowHeight="15510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2" l="1"/>
  <c r="L40" i="2"/>
  <c r="H39" i="2"/>
  <c r="L39" i="2"/>
  <c r="H38" i="2"/>
  <c r="L38" i="2"/>
  <c r="L37" i="2"/>
  <c r="L36" i="2"/>
  <c r="L35" i="2"/>
  <c r="L34" i="2"/>
  <c r="L33" i="2"/>
  <c r="L32" i="2"/>
  <c r="L31" i="2"/>
  <c r="L30" i="2"/>
  <c r="H29" i="2"/>
  <c r="L29" i="2"/>
  <c r="H28" i="2"/>
  <c r="L28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M37" i="2"/>
  <c r="M36" i="2"/>
  <c r="M32" i="2"/>
  <c r="O32" i="2"/>
  <c r="M33" i="2"/>
  <c r="O33" i="2"/>
  <c r="M34" i="2"/>
  <c r="O34" i="2"/>
  <c r="M35" i="2"/>
  <c r="O35" i="2"/>
  <c r="O36" i="2"/>
  <c r="O37" i="2"/>
  <c r="M38" i="2"/>
  <c r="O38" i="2"/>
  <c r="M39" i="2"/>
  <c r="O39" i="2"/>
  <c r="M40" i="2"/>
  <c r="O40" i="2"/>
  <c r="M28" i="2"/>
  <c r="O28" i="2"/>
  <c r="M29" i="2"/>
  <c r="O29" i="2"/>
  <c r="M30" i="2"/>
  <c r="O30" i="2"/>
  <c r="M31" i="2"/>
  <c r="O31" i="2"/>
  <c r="K27" i="2"/>
  <c r="L27" i="2"/>
  <c r="M27" i="2"/>
  <c r="O27" i="2"/>
  <c r="R51" i="2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<sst xmlns="http://schemas.openxmlformats.org/spreadsheetml/2006/main" count="108" uniqueCount="103">
  <si>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</si>
  <si>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</si>
  <si>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</si>
  <si>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</si>
  <si>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</si>
  <si>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</si>
  <si>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</si>
  <si>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</si>
  <si>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</si>
  <si>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</si>
  <si>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</si>
  <si>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</si>
  <si>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</si>
  <si>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</si>
  <si>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</si>
  <si>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</si>
  <si>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</si>
  <si>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</si>
  <si>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</si>
  <si>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</si>
  <si>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</si>
  <si>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</si>
  <si>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</si>
  <si>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</si>
  <si>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</si>
  <si>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</si>
  <si>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</si>
  <si>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</si>
  <si>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</si>
  <si>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</si>
  <si>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</si>
  <si>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</si>
  <si>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</si>
  <si>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</si>
  <si>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</si>
  <si>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</si>
  <si>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</si>
  <si>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</si>
  <si>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</si>
  <si>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</si>
  <si>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</si>
  <si>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</si>
  <si>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</si>
  <si>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</si>
  <si>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</si>
  <si>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</si>
  <si>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</si>
  <si>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</si>
  <si>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</si>
  <si>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</si>
  <si>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</si>
  <si>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</si>
  <si>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</si>
  <si>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</si>
  <si>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</si>
  <si>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</si>
  <si>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</si>
  <si>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</si>
  <si>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</si>
  <si>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</si>
  <si>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</si>
  <si>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</si>
  <si>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</si>
  <si>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</si>
  <si>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</si>
  <si>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</si>
  <si>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</si>
  <si>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</si>
  <si>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</si>
  <si>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</si>
  <si>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</si>
  <si>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</si>
  <si>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</si>
  <si>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</si>
  <si>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</si>
  <si>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</si>
  <si>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</si>
  <si>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</si>
  <si>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</si>
  <si>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</si>
  <si>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</si>
  <si>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</si>
  <si>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</si>
  <si>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</si>
  <si>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</si>
  <si>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</si>
  <si>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</si>
  <si>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</si>
  <si>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</si>
  <si>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</si>
  <si>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</si>
  <si>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</si>
  <si>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</si>
  <si>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</si>
  <si>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</si>
  <si>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</si>
  <si>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</si>
  <si>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</si>
  <si>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Spearman ISD</t>
  </si>
  <si>
    <t>Palo Duro Wind Energy, LLC</t>
  </si>
  <si>
    <t>12-16-2013</t>
  </si>
  <si>
    <t>[Wind] Renewable Energy Electric Generation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</si>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</sst>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  <xf numFmtId="41" fontId="0" fillId="2" borderId="1" xfId="1" applyNumberFormat="1" applyFont="1" applyFill="1" applyBorder="1"/>
    <xf numFmtId="41" fontId="0" fillId="2" borderId="1" xfId="1" applyNumberFormat="1" applyFont="1" applyFill="1" applyBorder="1" applyAlignment="1">
      <alignment horizontal="right"/>
    </xf>
    <xf numFmtId="41" fontId="3" fillId="3" borderId="1" xfId="1" applyNumberFormat="1" applyFont="1" applyFill="1" applyBorder="1"/>
    <xf numFmtId="41" fontId="3" fillId="3" borderId="1" xfId="1" applyNumberFormat="1" applyFont="1" applyFill="1" applyBorder="1" applyAlignment="1">
      <alignment horizontal="right"/>
    </xf>
    <xf numFmtId="165" fontId="0" fillId="3" borderId="1" xfId="1" applyNumberFormat="1" applyFont="1" applyFill="1" applyBorder="1"/>
    <xf numFmtId="41" fontId="0" fillId="3" borderId="1" xfId="1" applyNumberFormat="1" applyFont="1" applyFill="1" applyBorder="1"/>
    <xf numFmtId="165" fontId="0" fillId="3" borderId="1" xfId="1" applyNumberFormat="1" applyFont="1" applyFill="1" applyBorder="1" applyAlignment="1">
      <alignment horizontal="right"/>
    </xf>
  </cellXfs>
  <cellStyles count="14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topLeftCell="A31" zoomScale="90" zoomScaleNormal="90" zoomScalePageLayoutView="90" workbookViewId="0">
      <selection activeCell="G16" sqref="G16"/>
    </sheetView>
  </sheetViews>
  <sheetFormatPr defaultColWidth="6.28515625" defaultRowHeight="15" x14ac:dyDescent="0.25"/>
  <cols>
    <col min="1" max="1" width="45.42578125" style="1" customWidth="1"/>
    <col min="2" max="2" width="17.140625" style="1" customWidth="1"/>
    <col min="3" max="3" width="7.28515625" style="1" customWidth="1"/>
    <col min="4" max="4" width="12.42578125" style="4" customWidth="1"/>
    <col min="5" max="5" width="17.140625" style="1" customWidth="1"/>
    <col min="6" max="6" width="17" style="1" customWidth="1"/>
    <col min="7" max="7" width="18.28515625" style="1" customWidth="1"/>
    <col min="8" max="8" width="20.140625" style="1" customWidth="1"/>
    <col min="9" max="9" width="6.7109375" style="1" customWidth="1"/>
    <col min="10" max="10" width="9.28515625" style="1" customWidth="1"/>
    <col min="11" max="11" width="12.7109375" style="1" customWidth="1"/>
    <col min="12" max="12" width="16.42578125" style="1" customWidth="1"/>
    <col min="13" max="13" width="16.140625" style="1" customWidth="1"/>
    <col min="14" max="17" width="15.7109375" style="1" customWidth="1"/>
    <col min="18" max="18" width="15.28515625" style="1" customWidth="1"/>
    <col min="22" max="22" width="23.42578125" style="1" customWidth="1"/>
    <col min="23" max="16384" width="6.28515625" style="1"/>
  </cols>
  <sheetData>
    <row r="1" spans="1:22" x14ac:dyDescent="0.25">
      <c r="A1" s="58" t="s">
        <v>93</v>
      </c>
    </row>
    <row r="2" spans="1:22" ht="18.75" x14ac:dyDescent="0.3">
      <c r="D2" s="2"/>
      <c r="G2" s="3" t="s">
        <v>89</v>
      </c>
    </row>
    <row r="3" spans="1:22" ht="15.75" x14ac:dyDescent="0.25">
      <c r="G3" s="1" t="s">
        <v>1</v>
      </c>
      <c r="M3" s="57"/>
      <c r="N3" s="57"/>
      <c r="P3" s="52"/>
    </row>
    <row r="4" spans="1:22" x14ac:dyDescent="0.25">
      <c r="L4" s="5"/>
    </row>
    <row r="5" spans="1:22" x14ac:dyDescent="0.25">
      <c r="G5" s="6" t="s">
        <v>2</v>
      </c>
      <c r="H5" s="7">
        <v>319</v>
      </c>
      <c r="I5" s="8"/>
    </row>
    <row r="6" spans="1:22" x14ac:dyDescent="0.25">
      <c r="G6" s="9" t="s">
        <v>3</v>
      </c>
      <c r="H6" s="64" t="s">
        <v>101</v>
      </c>
      <c r="I6" s="11"/>
    </row>
    <row r="7" spans="1:22" x14ac:dyDescent="0.25">
      <c r="G7" s="12" t="s">
        <v>4</v>
      </c>
      <c r="H7" s="10" t="s">
        <v>98</v>
      </c>
      <c r="I7" s="11"/>
    </row>
    <row r="8" spans="1:22" x14ac:dyDescent="0.25">
      <c r="G8" s="12" t="s">
        <v>5</v>
      </c>
      <c r="H8" s="10" t="s">
        <v>99</v>
      </c>
      <c r="I8" s="11"/>
    </row>
    <row r="9" spans="1:22" x14ac:dyDescent="0.25">
      <c r="G9" s="59" t="s">
        <v>92</v>
      </c>
      <c r="H9" s="60">
        <v>10000000</v>
      </c>
      <c r="I9" s="11"/>
    </row>
    <row r="10" spans="1:22" x14ac:dyDescent="0.25">
      <c r="G10" s="6" t="s">
        <v>102</v>
      </c>
      <c r="H10" s="13" t="s">
        <v>100</v>
      </c>
      <c r="I10" s="8"/>
    </row>
    <row r="11" spans="1:22" x14ac:dyDescent="0.25">
      <c r="G11" s="6" t="s">
        <v>6</v>
      </c>
      <c r="H11" s="14">
        <v>2014</v>
      </c>
      <c r="I11" s="8"/>
      <c r="P11" s="1" t="s">
        <v>0</v>
      </c>
    </row>
    <row r="12" spans="1:22" x14ac:dyDescent="0.25">
      <c r="G12" s="6" t="s">
        <v>7</v>
      </c>
      <c r="H12" s="14">
        <v>2016</v>
      </c>
      <c r="I12" s="8"/>
    </row>
    <row r="13" spans="1:22" x14ac:dyDescent="0.25">
      <c r="G13" s="15" t="s">
        <v>8</v>
      </c>
      <c r="H13" s="14">
        <v>2014</v>
      </c>
      <c r="I13" s="1" t="s">
        <v>9</v>
      </c>
    </row>
    <row r="14" spans="1:22" x14ac:dyDescent="0.25">
      <c r="G14" s="15" t="s">
        <v>10</v>
      </c>
      <c r="H14" s="14">
        <v>2026</v>
      </c>
      <c r="I14" s="1" t="s">
        <v>11</v>
      </c>
    </row>
    <row r="16" spans="1:22" s="19" customFormat="1" ht="118.5" customHeight="1" x14ac:dyDescent="0.25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25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25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25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25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25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25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25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25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25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25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25">
      <c r="C27" s="21">
        <v>2013</v>
      </c>
      <c r="D27" s="21" t="s">
        <v>44</v>
      </c>
      <c r="E27" s="23"/>
      <c r="F27" s="23">
        <v>0</v>
      </c>
      <c r="G27" s="23">
        <v>0</v>
      </c>
      <c r="H27" s="61">
        <v>0</v>
      </c>
      <c r="I27" s="24">
        <v>0.19800000000000001</v>
      </c>
      <c r="J27" s="24">
        <v>1.04</v>
      </c>
      <c r="K27" s="23">
        <f>G28*(I27+J27)/100</f>
        <v>0</v>
      </c>
      <c r="L27" s="23">
        <f>((G28*I27)+(H27*J27))/100</f>
        <v>0</v>
      </c>
      <c r="M27" s="23">
        <f>K27-L27</f>
        <v>0</v>
      </c>
      <c r="N27" s="23">
        <v>0</v>
      </c>
      <c r="O27" s="23">
        <f>M27+N27</f>
        <v>0</v>
      </c>
      <c r="P27" s="23">
        <v>0</v>
      </c>
      <c r="Q27" s="23">
        <v>0</v>
      </c>
      <c r="R27" s="23">
        <v>0</v>
      </c>
    </row>
    <row r="28" spans="2:19" x14ac:dyDescent="0.25">
      <c r="B28" s="26" t="s">
        <v>35</v>
      </c>
      <c r="C28" s="21">
        <v>2014</v>
      </c>
      <c r="D28" s="21" t="s">
        <v>46</v>
      </c>
      <c r="E28" s="23">
        <v>64232768</v>
      </c>
      <c r="F28" s="23">
        <v>0</v>
      </c>
      <c r="G28" s="23">
        <v>0</v>
      </c>
      <c r="H28" s="61">
        <f>G28</f>
        <v>0</v>
      </c>
      <c r="I28" s="24">
        <v>0.19800000000000001</v>
      </c>
      <c r="J28" s="24">
        <v>1.04</v>
      </c>
      <c r="K28" s="23">
        <f>G28*(I28+J28)/100</f>
        <v>0</v>
      </c>
      <c r="L28" s="23">
        <f>((G28*I28)+(H28*J28))/100</f>
        <v>0</v>
      </c>
      <c r="M28" s="23">
        <f t="shared" ref="M28:M40" si="0">K28-L28</f>
        <v>0</v>
      </c>
      <c r="N28" s="23">
        <v>0</v>
      </c>
      <c r="O28" s="23">
        <f t="shared" ref="O28:O40" si="1">M28+N28</f>
        <v>0</v>
      </c>
      <c r="P28" s="23">
        <v>0</v>
      </c>
      <c r="Q28" s="23">
        <v>0</v>
      </c>
      <c r="R28" s="23">
        <v>80413</v>
      </c>
    </row>
    <row r="29" spans="2:19" x14ac:dyDescent="0.25">
      <c r="B29" s="27" t="s">
        <v>37</v>
      </c>
      <c r="C29" s="21">
        <v>2015</v>
      </c>
      <c r="D29" s="21" t="s">
        <v>48</v>
      </c>
      <c r="E29" s="23">
        <v>64232768</v>
      </c>
      <c r="F29" s="23">
        <v>56267120</v>
      </c>
      <c r="G29" s="65">
        <v>56267120</v>
      </c>
      <c r="H29" s="61">
        <f>G29</f>
        <v>56267120</v>
      </c>
      <c r="I29" s="24">
        <v>0.19800000000000001</v>
      </c>
      <c r="J29" s="24">
        <v>1.04</v>
      </c>
      <c r="K29" s="23">
        <f t="shared" ref="K29:K40" si="2">G29*(I29+J29)/100</f>
        <v>696586.94559999998</v>
      </c>
      <c r="L29" s="23">
        <f t="shared" ref="L29:L40" si="3">((G29*I29)+(H29*J29))/100</f>
        <v>696586.94559999998</v>
      </c>
      <c r="M29" s="23">
        <f t="shared" si="0"/>
        <v>0</v>
      </c>
      <c r="N29" s="23">
        <v>0</v>
      </c>
      <c r="O29" s="23">
        <f t="shared" si="1"/>
        <v>0</v>
      </c>
      <c r="P29" s="23">
        <v>0</v>
      </c>
      <c r="Q29" s="23">
        <v>0</v>
      </c>
      <c r="R29" s="23">
        <v>79100</v>
      </c>
    </row>
    <row r="30" spans="2:19" x14ac:dyDescent="0.25">
      <c r="B30" s="27" t="s">
        <v>39</v>
      </c>
      <c r="C30" s="21">
        <v>2016</v>
      </c>
      <c r="D30" s="21" t="s">
        <v>50</v>
      </c>
      <c r="E30" s="23">
        <v>64232768</v>
      </c>
      <c r="F30" s="23">
        <v>40041497</v>
      </c>
      <c r="G30" s="65">
        <v>40041497</v>
      </c>
      <c r="H30" s="66">
        <v>10000000</v>
      </c>
      <c r="I30" s="24">
        <v>0.22800000000000001</v>
      </c>
      <c r="J30" s="24">
        <v>1.04</v>
      </c>
      <c r="K30" s="23">
        <f t="shared" si="2"/>
        <v>507726.18196000002</v>
      </c>
      <c r="L30" s="23">
        <f t="shared" si="3"/>
        <v>195294.61316000001</v>
      </c>
      <c r="M30" s="23">
        <f t="shared" si="0"/>
        <v>312431.56880000001</v>
      </c>
      <c r="N30" s="23">
        <v>0</v>
      </c>
      <c r="O30" s="23">
        <f t="shared" si="1"/>
        <v>312431.56880000001</v>
      </c>
      <c r="P30" s="23">
        <v>25189</v>
      </c>
      <c r="Q30" s="23">
        <v>0</v>
      </c>
      <c r="R30" s="23">
        <v>181078</v>
      </c>
    </row>
    <row r="31" spans="2:19" x14ac:dyDescent="0.25">
      <c r="B31" s="27" t="s">
        <v>41</v>
      </c>
      <c r="C31" s="21">
        <v>2017</v>
      </c>
      <c r="D31" s="21" t="s">
        <v>52</v>
      </c>
      <c r="E31" s="23">
        <v>64232768</v>
      </c>
      <c r="F31" s="23">
        <v>36838177.240000002</v>
      </c>
      <c r="G31" s="65">
        <v>36838177.240000002</v>
      </c>
      <c r="H31" s="66">
        <v>10000000</v>
      </c>
      <c r="I31" s="24">
        <v>0.22800000000000001</v>
      </c>
      <c r="J31" s="24">
        <v>1.04</v>
      </c>
      <c r="K31" s="23">
        <f t="shared" si="2"/>
        <v>467108.08740320004</v>
      </c>
      <c r="L31" s="23">
        <f t="shared" si="3"/>
        <v>187991.0441072</v>
      </c>
      <c r="M31" s="23">
        <f t="shared" si="0"/>
        <v>279117.04329600005</v>
      </c>
      <c r="N31" s="23">
        <v>68740</v>
      </c>
      <c r="O31" s="23">
        <f t="shared" si="1"/>
        <v>347857.04329600005</v>
      </c>
      <c r="P31" s="23">
        <v>0</v>
      </c>
      <c r="Q31" s="23">
        <v>0</v>
      </c>
      <c r="R31" s="23">
        <v>83433</v>
      </c>
    </row>
    <row r="32" spans="2:19" x14ac:dyDescent="0.25">
      <c r="B32" s="26" t="s">
        <v>43</v>
      </c>
      <c r="C32" s="21">
        <v>2018</v>
      </c>
      <c r="D32" s="21" t="s">
        <v>54</v>
      </c>
      <c r="E32" s="53">
        <v>64232768</v>
      </c>
      <c r="F32" s="69">
        <v>33891123.060800001</v>
      </c>
      <c r="G32" s="70">
        <v>33891123.060800001</v>
      </c>
      <c r="H32" s="68">
        <v>10000000</v>
      </c>
      <c r="I32" s="54">
        <v>0.22800000000000001</v>
      </c>
      <c r="J32" s="54">
        <v>1.04</v>
      </c>
      <c r="K32" s="69">
        <f t="shared" si="2"/>
        <v>429739.44041094399</v>
      </c>
      <c r="L32" s="69">
        <f t="shared" si="3"/>
        <v>181271.760578624</v>
      </c>
      <c r="M32" s="53">
        <f t="shared" si="0"/>
        <v>248467.67983231999</v>
      </c>
      <c r="N32" s="53">
        <v>68740</v>
      </c>
      <c r="O32" s="53">
        <f t="shared" si="1"/>
        <v>317207.67983231996</v>
      </c>
      <c r="P32" s="53">
        <v>0</v>
      </c>
      <c r="Q32" s="53">
        <v>0</v>
      </c>
      <c r="R32" s="53">
        <v>80000</v>
      </c>
    </row>
    <row r="33" spans="2:18" x14ac:dyDescent="0.25">
      <c r="B33" s="26" t="s">
        <v>45</v>
      </c>
      <c r="C33" s="21">
        <v>2019</v>
      </c>
      <c r="D33" s="21" t="s">
        <v>56</v>
      </c>
      <c r="E33" s="53">
        <v>64232768</v>
      </c>
      <c r="F33" s="53">
        <v>31179833.215936001</v>
      </c>
      <c r="G33" s="67">
        <v>31179833.215936001</v>
      </c>
      <c r="H33" s="68">
        <v>10000000</v>
      </c>
      <c r="I33" s="54">
        <v>0.22800000000000001</v>
      </c>
      <c r="J33" s="54">
        <v>1.04</v>
      </c>
      <c r="K33" s="69">
        <f t="shared" si="2"/>
        <v>395360.2851780685</v>
      </c>
      <c r="L33" s="69">
        <f t="shared" si="3"/>
        <v>175090.0197323341</v>
      </c>
      <c r="M33" s="53">
        <f t="shared" si="0"/>
        <v>220270.2654457344</v>
      </c>
      <c r="N33" s="53">
        <v>68740</v>
      </c>
      <c r="O33" s="53">
        <f t="shared" si="1"/>
        <v>289010.26544573437</v>
      </c>
      <c r="P33" s="53">
        <v>0</v>
      </c>
      <c r="Q33" s="53">
        <v>0</v>
      </c>
      <c r="R33" s="53">
        <v>80000</v>
      </c>
    </row>
    <row r="34" spans="2:18" x14ac:dyDescent="0.25">
      <c r="B34" s="26" t="s">
        <v>47</v>
      </c>
      <c r="C34" s="21">
        <v>2020</v>
      </c>
      <c r="D34" s="21" t="s">
        <v>58</v>
      </c>
      <c r="E34" s="53">
        <v>64232768</v>
      </c>
      <c r="F34" s="53">
        <v>28685446.558661122</v>
      </c>
      <c r="G34" s="67">
        <v>28685446.558661122</v>
      </c>
      <c r="H34" s="68">
        <v>10000000</v>
      </c>
      <c r="I34" s="54">
        <v>0.22800000000000001</v>
      </c>
      <c r="J34" s="54">
        <v>1.04</v>
      </c>
      <c r="K34" s="69">
        <f t="shared" si="2"/>
        <v>363731.46236382308</v>
      </c>
      <c r="L34" s="69">
        <f t="shared" si="3"/>
        <v>169402.81815374736</v>
      </c>
      <c r="M34" s="53">
        <f t="shared" si="0"/>
        <v>194328.64421007573</v>
      </c>
      <c r="N34" s="53">
        <v>68740</v>
      </c>
      <c r="O34" s="53">
        <f t="shared" si="1"/>
        <v>263068.64421007573</v>
      </c>
      <c r="P34" s="53">
        <v>0</v>
      </c>
      <c r="Q34" s="53">
        <v>0</v>
      </c>
      <c r="R34" s="53">
        <v>80000</v>
      </c>
    </row>
    <row r="35" spans="2:18" x14ac:dyDescent="0.25">
      <c r="B35" s="26" t="s">
        <v>49</v>
      </c>
      <c r="C35" s="21">
        <v>2021</v>
      </c>
      <c r="D35" s="21" t="s">
        <v>60</v>
      </c>
      <c r="E35" s="53">
        <v>64232768</v>
      </c>
      <c r="F35" s="53">
        <v>26390610.833968233</v>
      </c>
      <c r="G35" s="67">
        <v>26390610.833968233</v>
      </c>
      <c r="H35" s="68">
        <v>10000000</v>
      </c>
      <c r="I35" s="54">
        <v>0.22800000000000001</v>
      </c>
      <c r="J35" s="54">
        <v>1.04</v>
      </c>
      <c r="K35" s="69">
        <f t="shared" si="2"/>
        <v>334632.94537471718</v>
      </c>
      <c r="L35" s="69">
        <f t="shared" si="3"/>
        <v>164170.59270144757</v>
      </c>
      <c r="M35" s="53">
        <f t="shared" si="0"/>
        <v>170462.3526732696</v>
      </c>
      <c r="N35" s="53">
        <v>68740</v>
      </c>
      <c r="O35" s="53">
        <f t="shared" si="1"/>
        <v>239202.3526732696</v>
      </c>
      <c r="P35" s="53">
        <v>0</v>
      </c>
      <c r="Q35" s="53">
        <v>0</v>
      </c>
      <c r="R35" s="53">
        <v>80000</v>
      </c>
    </row>
    <row r="36" spans="2:18" x14ac:dyDescent="0.25">
      <c r="B36" s="26" t="s">
        <v>51</v>
      </c>
      <c r="C36" s="21">
        <v>2022</v>
      </c>
      <c r="D36" s="21" t="s">
        <v>61</v>
      </c>
      <c r="E36" s="53">
        <v>64232768</v>
      </c>
      <c r="F36" s="53">
        <v>24279361.967250776</v>
      </c>
      <c r="G36" s="67">
        <v>24279361.967250776</v>
      </c>
      <c r="H36" s="68">
        <v>10000000</v>
      </c>
      <c r="I36" s="54">
        <v>0.22800000000000001</v>
      </c>
      <c r="J36" s="54">
        <v>1.04</v>
      </c>
      <c r="K36" s="69">
        <f t="shared" si="2"/>
        <v>307862.30974473985</v>
      </c>
      <c r="L36" s="69">
        <f t="shared" si="3"/>
        <v>159356.94528533178</v>
      </c>
      <c r="M36" s="53">
        <f t="shared" si="0"/>
        <v>148505.36445940807</v>
      </c>
      <c r="N36" s="53">
        <v>68740</v>
      </c>
      <c r="O36" s="53">
        <f t="shared" si="1"/>
        <v>217245.36445940807</v>
      </c>
      <c r="P36" s="53">
        <v>0</v>
      </c>
      <c r="Q36" s="53">
        <v>0</v>
      </c>
      <c r="R36" s="53">
        <v>80000</v>
      </c>
    </row>
    <row r="37" spans="2:18" x14ac:dyDescent="0.25">
      <c r="B37" s="26" t="s">
        <v>53</v>
      </c>
      <c r="C37" s="21">
        <v>2023</v>
      </c>
      <c r="D37" s="21" t="s">
        <v>62</v>
      </c>
      <c r="E37" s="53">
        <v>64232768</v>
      </c>
      <c r="F37" s="53">
        <v>22337013.009870715</v>
      </c>
      <c r="G37" s="67">
        <v>22337013.009870715</v>
      </c>
      <c r="H37" s="68">
        <v>10000000</v>
      </c>
      <c r="I37" s="54">
        <v>0.22800000000000001</v>
      </c>
      <c r="J37" s="54">
        <v>1.04</v>
      </c>
      <c r="K37" s="69">
        <f t="shared" si="2"/>
        <v>283233.32496516069</v>
      </c>
      <c r="L37" s="69">
        <f t="shared" si="3"/>
        <v>154928.38966250524</v>
      </c>
      <c r="M37" s="53">
        <f t="shared" si="0"/>
        <v>128304.93530265545</v>
      </c>
      <c r="N37" s="53">
        <v>68740</v>
      </c>
      <c r="O37" s="53">
        <f t="shared" si="1"/>
        <v>197044.93530265545</v>
      </c>
      <c r="P37" s="53">
        <v>0</v>
      </c>
      <c r="Q37" s="53">
        <v>0</v>
      </c>
      <c r="R37" s="53">
        <v>80000</v>
      </c>
    </row>
    <row r="38" spans="2:18" x14ac:dyDescent="0.25">
      <c r="B38" s="26" t="s">
        <v>55</v>
      </c>
      <c r="C38" s="21">
        <v>2024</v>
      </c>
      <c r="D38" s="21" t="s">
        <v>63</v>
      </c>
      <c r="E38" s="53">
        <v>64232768</v>
      </c>
      <c r="F38" s="53">
        <v>20550051.969081059</v>
      </c>
      <c r="G38" s="67">
        <v>20550051.969081059</v>
      </c>
      <c r="H38" s="71">
        <f t="shared" ref="H38:H40" si="4">G38</f>
        <v>20550051.969081059</v>
      </c>
      <c r="I38" s="54">
        <v>0.22800000000000001</v>
      </c>
      <c r="J38" s="54">
        <v>1.04</v>
      </c>
      <c r="K38" s="69">
        <f t="shared" si="2"/>
        <v>260574.65896794785</v>
      </c>
      <c r="L38" s="69">
        <f t="shared" si="3"/>
        <v>260574.65896794785</v>
      </c>
      <c r="M38" s="53">
        <f t="shared" si="0"/>
        <v>0</v>
      </c>
      <c r="N38" s="53">
        <v>0</v>
      </c>
      <c r="O38" s="53">
        <f t="shared" si="1"/>
        <v>0</v>
      </c>
      <c r="P38" s="53">
        <v>0</v>
      </c>
      <c r="Q38" s="53">
        <v>0</v>
      </c>
      <c r="R38" s="53">
        <v>80000</v>
      </c>
    </row>
    <row r="39" spans="2:18" x14ac:dyDescent="0.25">
      <c r="B39" s="26" t="s">
        <v>57</v>
      </c>
      <c r="C39" s="21">
        <v>2025</v>
      </c>
      <c r="D39" s="21" t="s">
        <v>64</v>
      </c>
      <c r="E39" s="53">
        <v>64232768</v>
      </c>
      <c r="F39" s="53">
        <v>18906047.811554573</v>
      </c>
      <c r="G39" s="67">
        <v>18906047.811554573</v>
      </c>
      <c r="H39" s="71">
        <f t="shared" si="4"/>
        <v>18906047.811554573</v>
      </c>
      <c r="I39" s="54">
        <v>0.22800000000000001</v>
      </c>
      <c r="J39" s="54">
        <v>1.04</v>
      </c>
      <c r="K39" s="69">
        <f t="shared" si="2"/>
        <v>239728.68625051199</v>
      </c>
      <c r="L39" s="69">
        <f t="shared" si="3"/>
        <v>239728.68625051199</v>
      </c>
      <c r="M39" s="53">
        <f t="shared" si="0"/>
        <v>0</v>
      </c>
      <c r="N39" s="53">
        <v>0</v>
      </c>
      <c r="O39" s="53">
        <f t="shared" si="1"/>
        <v>0</v>
      </c>
      <c r="P39" s="53">
        <v>0</v>
      </c>
      <c r="Q39" s="53">
        <v>0</v>
      </c>
      <c r="R39" s="53">
        <v>80000</v>
      </c>
    </row>
    <row r="40" spans="2:18" x14ac:dyDescent="0.25">
      <c r="B40" s="26" t="s">
        <v>59</v>
      </c>
      <c r="C40" s="21">
        <v>2026</v>
      </c>
      <c r="D40" s="21" t="s">
        <v>65</v>
      </c>
      <c r="E40" s="53">
        <v>64232768</v>
      </c>
      <c r="F40" s="53">
        <v>17393563.986630209</v>
      </c>
      <c r="G40" s="67">
        <v>17393563.986630209</v>
      </c>
      <c r="H40" s="71">
        <f t="shared" si="4"/>
        <v>17393563.986630209</v>
      </c>
      <c r="I40" s="54">
        <v>0.22800000000000001</v>
      </c>
      <c r="J40" s="54">
        <v>1.04</v>
      </c>
      <c r="K40" s="69">
        <f t="shared" si="2"/>
        <v>220550.39135047104</v>
      </c>
      <c r="L40" s="69">
        <f t="shared" si="3"/>
        <v>220550.39135047104</v>
      </c>
      <c r="M40" s="53">
        <f t="shared" si="0"/>
        <v>0</v>
      </c>
      <c r="N40" s="53">
        <v>0</v>
      </c>
      <c r="O40" s="53">
        <f t="shared" si="1"/>
        <v>0</v>
      </c>
      <c r="P40" s="53">
        <v>0</v>
      </c>
      <c r="Q40" s="53">
        <v>0</v>
      </c>
      <c r="R40" s="53">
        <v>80000</v>
      </c>
    </row>
    <row r="41" spans="2:18" x14ac:dyDescent="0.25">
      <c r="B41" s="28"/>
      <c r="C41" s="21">
        <v>2027</v>
      </c>
      <c r="D41" s="21" t="s">
        <v>66</v>
      </c>
      <c r="E41" s="53"/>
      <c r="F41" s="53"/>
      <c r="G41" s="53"/>
      <c r="H41" s="62"/>
      <c r="I41" s="54"/>
      <c r="J41" s="54"/>
      <c r="K41" s="53"/>
      <c r="L41" s="53"/>
      <c r="M41" s="53"/>
      <c r="N41" s="53"/>
      <c r="O41" s="53"/>
      <c r="P41" s="53"/>
      <c r="Q41" s="53"/>
      <c r="R41" s="53"/>
    </row>
    <row r="42" spans="2:18" x14ac:dyDescent="0.25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25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25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25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25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25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25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25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25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25">
      <c r="E51" s="32">
        <f>MAX(E17:E49)</f>
        <v>64232768</v>
      </c>
      <c r="F51" s="30"/>
      <c r="G51" s="30"/>
      <c r="H51" s="30"/>
      <c r="I51" s="31"/>
      <c r="J51" s="31"/>
      <c r="K51" s="30"/>
      <c r="L51" s="30"/>
      <c r="M51" s="32">
        <f>SUM(M17:M49)</f>
        <v>1701887.8540194631</v>
      </c>
      <c r="N51" s="32">
        <f t="shared" ref="N51:R51" si="5">SUM(N17:N49)</f>
        <v>481180</v>
      </c>
      <c r="O51" s="32">
        <f t="shared" si="5"/>
        <v>2183067.8540194631</v>
      </c>
      <c r="P51" s="32">
        <f t="shared" si="5"/>
        <v>25189</v>
      </c>
      <c r="Q51" s="32">
        <f t="shared" si="5"/>
        <v>0</v>
      </c>
      <c r="R51" s="32">
        <f t="shared" si="5"/>
        <v>1144024</v>
      </c>
    </row>
    <row r="52" spans="2:19" s="4" customFormat="1" x14ac:dyDescent="0.25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25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25">
      <c r="C54" s="1" t="s">
        <v>90</v>
      </c>
      <c r="E54" s="29"/>
    </row>
    <row r="55" spans="2:19" x14ac:dyDescent="0.25">
      <c r="B55" s="29"/>
      <c r="D55" s="36" t="s">
        <v>78</v>
      </c>
    </row>
    <row r="56" spans="2:19" x14ac:dyDescent="0.25">
      <c r="B56" s="29"/>
    </row>
    <row r="57" spans="2:19" x14ac:dyDescent="0.25">
      <c r="B57" s="29" t="s">
        <v>79</v>
      </c>
      <c r="N57" s="37" t="s">
        <v>80</v>
      </c>
      <c r="O57" s="38"/>
      <c r="P57" s="29"/>
      <c r="Q57" s="29"/>
    </row>
    <row r="58" spans="2:19" x14ac:dyDescent="0.25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25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25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25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25">
      <c r="D62" s="41"/>
      <c r="E62" s="29"/>
    </row>
    <row r="63" spans="2:19" x14ac:dyDescent="0.25">
      <c r="D63" s="41"/>
      <c r="E63" s="29"/>
      <c r="S63" s="50" t="s">
        <v>91</v>
      </c>
    </row>
    <row r="64" spans="2:19" x14ac:dyDescent="0.25">
      <c r="D64" s="41"/>
      <c r="E64" s="29"/>
    </row>
    <row r="65" spans="4:4" x14ac:dyDescent="0.25">
      <c r="D65" s="51"/>
    </row>
    <row r="66" spans="4:4" x14ac:dyDescent="0.25">
      <c r="D66" s="51"/>
    </row>
    <row r="67" spans="4:4" x14ac:dyDescent="0.25">
      <c r="D67" s="51"/>
    </row>
    <row r="68" spans="4:4" x14ac:dyDescent="0.25">
      <c r="D68" s="51"/>
    </row>
    <row r="69" spans="4:4" x14ac:dyDescent="0.25">
      <c r="D69" s="51"/>
    </row>
    <row r="70" spans="4:4" x14ac:dyDescent="0.25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Michelle Luera</cp:lastModifiedBy>
  <cp:lastPrinted>2018-03-06T21:13:48Z</cp:lastPrinted>
  <dcterms:created xsi:type="dcterms:W3CDTF">2017-11-28T21:28:44Z</dcterms:created>
  <dcterms:modified xsi:type="dcterms:W3CDTF">2018-09-25T17:35:32Z</dcterms:modified>
</cp:coreProperties>
</file>