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0316 - Lamesa ISD - Mesquite Creek Wind/"/>
    </mc:Choice>
  </mc:AlternateContent>
  <bookViews>
    <workbookView xWindow="28800" yWindow="-10820" windowWidth="36360" windowHeight="1954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7" i="2" l="1"/>
  <c r="N36" i="2"/>
  <c r="K34" i="2"/>
  <c r="L34" i="2"/>
  <c r="M34" i="2"/>
  <c r="O34" i="2"/>
  <c r="K35" i="2"/>
  <c r="L35" i="2"/>
  <c r="M35" i="2"/>
  <c r="O35" i="2"/>
  <c r="K36" i="2"/>
  <c r="M36" i="2"/>
  <c r="O36" i="2"/>
  <c r="L36" i="2"/>
  <c r="K37" i="2"/>
  <c r="L37" i="2"/>
  <c r="M37" i="2"/>
  <c r="O37" i="2"/>
  <c r="K38" i="2"/>
  <c r="M38" i="2"/>
  <c r="O38" i="2"/>
  <c r="L38" i="2"/>
  <c r="K39" i="2"/>
  <c r="L39" i="2"/>
  <c r="M39" i="2"/>
  <c r="O39" i="2"/>
  <c r="K40" i="2"/>
  <c r="L40" i="2"/>
  <c r="M40" i="2"/>
  <c r="O40" i="2"/>
  <c r="K33" i="2"/>
  <c r="L33" i="2"/>
  <c r="M33" i="2"/>
  <c r="O33" i="2"/>
  <c r="K32" i="2"/>
  <c r="L32" i="2"/>
  <c r="M32" i="2"/>
  <c r="O32" i="2"/>
  <c r="R51" i="2"/>
  <c r="Q51" i="2"/>
  <c r="P51" i="2"/>
  <c r="N51" i="2"/>
  <c r="E51" i="2"/>
  <c r="O51" i="2"/>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<sst xmlns="http://schemas.openxmlformats.org/spreadsheetml/2006/main" count="131" uniqueCount="124">
  <si>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</si>
  <si>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</si>
  <si>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</si>
  <si>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</si>
  <si>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</si>
  <si>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</si>
  <si>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</si>
  <si>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</si>
  <si>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</si>
  <si>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</si>
  <si>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</si>
  <si>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</si>
  <si>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</si>
  <si>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</si>
  <si>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</si>
  <si>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</si>
  <si>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</si>
  <si>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</si>
  <si>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</si>
  <si>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</si>
  <si>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</si>
  <si>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</si>
  <si>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</si>
  <si>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</si>
  <si>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</si>
  <si>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</si>
  <si>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</si>
  <si>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</si>
  <si>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</si>
  <si>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</si>
  <si>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</si>
  <si>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</si>
  <si>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</si>
  <si>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</si>
  <si>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</si>
  <si>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</si>
  <si>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</si>
  <si>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</si>
  <si>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</si>
  <si>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</si>
  <si>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</si>
  <si>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</si>
  <si>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</si>
  <si>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</si>
  <si>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</si>
  <si>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</si>
  <si>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</si>
  <si>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</si>
  <si>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</si>
  <si>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</si>
  <si>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</si>
  <si>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</si>
  <si>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</si>
  <si>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</si>
  <si>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</si>
  <si>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</si>
  <si>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</si>
  <si>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</si>
  <si>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</si>
  <si>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</si>
  <si>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</si>
  <si>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</si>
  <si>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</si>
  <si>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</si>
  <si>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</si>
  <si>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</si>
  <si>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</si>
  <si>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</si>
  <si>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</si>
  <si>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</si>
  <si>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</si>
  <si>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</si>
  <si>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</si>
  <si>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</si>
  <si>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</si>
  <si>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</si>
  <si>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</si>
  <si>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</si>
  <si>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</si>
  <si>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</si>
  <si>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</si>
  <si>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</si>
  <si>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</si>
  <si>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</si>
  <si>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</si>
  <si>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</si>
  <si>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</si>
  <si>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</si>
  <si>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</si>
  <si>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</si>
  <si>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</si>
  <si>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</si>
  <si>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</si>
  <si>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</si>
  <si>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</si>
  <si>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</si>
  <si>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</si>
  <si>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</si>
  <si>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</si>
  <si>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</si>
  <si>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</si>
  <si>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</si>
  <si>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</si>
  <si>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</si>
  <si>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</si>
  <si>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</si>
  <si>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</si>
  <si>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</si>
  <si>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</si>
  <si>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</si>
  <si>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</si>
  <si>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</si>
  <si>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</si>
  <si>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</si>
  <si>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</si>
  <si>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</si>
  <si>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</si>
  <si>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</si>
  <si>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</si>
  <si>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058906</t>
  </si>
  <si>
    <t>[Wind] Renewable Energy Electric Generation</t>
  </si>
  <si>
    <t>Lamesa ISD</t>
  </si>
  <si>
    <t>Mesquite Creek Wind LLC</t>
  </si>
  <si>
    <t>11-08-2013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</si>
</sst>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0.000"/>
    <numFmt numFmtId="166" formatCode="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1" xfId="0" applyBorder="1" applyAlignment="1"/>
    <xf numFmtId="0" fontId="0" fillId="0" borderId="8" xfId="0" applyFont="1" applyFill="1" applyBorder="1" applyAlignment="1">
      <alignment horizontal="left"/>
    </xf>
    <xf numFmtId="164" fontId="0" fillId="2" borderId="1" xfId="1"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V70"/>
  <sheetViews>
    <sheetView tabSelected="1" zoomScale="90" zoomScaleNormal="90" zoomScalePageLayoutView="60" workbookViewId="0">
      <selection activeCell="F32" sqref="F32:G32"/>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6" t="s">
        <v>103</v>
      </c>
      <c r="R1" s="75" t="s">
        <v>119</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9">
        <v>316</v>
      </c>
      <c r="I5" s="22"/>
    </row>
    <row r="6" spans="1:22" x14ac:dyDescent="0.2">
      <c r="G6" s="23" t="s">
        <v>12</v>
      </c>
      <c r="H6" s="82" t="s">
        <v>120</v>
      </c>
      <c r="I6" s="24"/>
    </row>
    <row r="7" spans="1:22" x14ac:dyDescent="0.2">
      <c r="G7" s="25" t="s">
        <v>13</v>
      </c>
      <c r="H7" s="83" t="s">
        <v>121</v>
      </c>
      <c r="I7" s="24"/>
    </row>
    <row r="8" spans="1:22" x14ac:dyDescent="0.2">
      <c r="G8" s="25" t="s">
        <v>14</v>
      </c>
      <c r="H8" s="83" t="s">
        <v>122</v>
      </c>
      <c r="I8" s="24"/>
    </row>
    <row r="9" spans="1:22" x14ac:dyDescent="0.2">
      <c r="G9" s="72" t="s">
        <v>102</v>
      </c>
      <c r="H9" s="73">
        <v>10000000</v>
      </c>
      <c r="I9" s="24"/>
    </row>
    <row r="10" spans="1:22" x14ac:dyDescent="0.2">
      <c r="G10" s="21" t="s">
        <v>104</v>
      </c>
      <c r="H10" s="26" t="s">
        <v>123</v>
      </c>
      <c r="I10" s="22"/>
    </row>
    <row r="11" spans="1:22" x14ac:dyDescent="0.2">
      <c r="G11" s="21" t="s">
        <v>15</v>
      </c>
      <c r="H11" s="27">
        <v>2014</v>
      </c>
      <c r="I11" s="22"/>
      <c r="P11" s="16" t="s">
        <v>9</v>
      </c>
    </row>
    <row r="12" spans="1:22" x14ac:dyDescent="0.2">
      <c r="G12" s="21" t="s">
        <v>16</v>
      </c>
      <c r="H12" s="27">
        <v>2016</v>
      </c>
      <c r="I12" s="22"/>
    </row>
    <row r="13" spans="1:22" x14ac:dyDescent="0.2">
      <c r="G13" s="28" t="s">
        <v>17</v>
      </c>
      <c r="H13" s="27">
        <v>2014</v>
      </c>
      <c r="I13" s="16" t="s">
        <v>18</v>
      </c>
    </row>
    <row r="14" spans="1:22" x14ac:dyDescent="0.2">
      <c r="G14" s="28" t="s">
        <v>19</v>
      </c>
      <c r="H14" s="27">
        <v>2026</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x14ac:dyDescent="0.2">
      <c r="B25" s="40"/>
      <c r="C25" s="34">
        <v>2011</v>
      </c>
      <c r="D25" s="34" t="s">
        <v>49</v>
      </c>
      <c r="E25" s="36"/>
      <c r="F25" s="36"/>
      <c r="G25" s="36"/>
      <c r="H25" s="36"/>
      <c r="I25" s="37"/>
      <c r="J25" s="37"/>
      <c r="K25" s="36"/>
      <c r="L25" s="36"/>
      <c r="M25" s="36"/>
      <c r="N25" s="36"/>
      <c r="O25" s="36"/>
      <c r="P25" s="36"/>
      <c r="Q25" s="36"/>
      <c r="R25" s="36"/>
    </row>
    <row r="26" spans="2:19" x14ac:dyDescent="0.2">
      <c r="B26" s="40"/>
      <c r="C26" s="34">
        <v>2012</v>
      </c>
      <c r="D26" s="34" t="s">
        <v>51</v>
      </c>
      <c r="E26" s="36"/>
      <c r="F26" s="36"/>
      <c r="G26" s="36"/>
      <c r="H26" s="36"/>
      <c r="I26" s="37"/>
      <c r="J26" s="37"/>
      <c r="K26" s="36"/>
      <c r="L26" s="36"/>
      <c r="M26" s="36"/>
      <c r="N26" s="36"/>
      <c r="O26" s="36"/>
      <c r="P26" s="36"/>
      <c r="Q26" s="36"/>
      <c r="R26" s="36"/>
    </row>
    <row r="27" spans="2:19" x14ac:dyDescent="0.2">
      <c r="B27" s="39"/>
      <c r="C27" s="34">
        <v>2013</v>
      </c>
      <c r="D27" s="34" t="s">
        <v>53</v>
      </c>
      <c r="E27" s="36"/>
      <c r="F27" s="36"/>
      <c r="G27" s="36"/>
      <c r="H27" s="84"/>
      <c r="I27" s="37"/>
      <c r="J27" s="37"/>
      <c r="K27" s="36"/>
      <c r="L27" s="36"/>
      <c r="M27" s="36"/>
      <c r="N27" s="36"/>
      <c r="O27" s="36"/>
      <c r="P27" s="36"/>
      <c r="Q27" s="36"/>
      <c r="R27" s="36"/>
    </row>
    <row r="28" spans="2:19" x14ac:dyDescent="0.2">
      <c r="B28" s="39" t="s">
        <v>44</v>
      </c>
      <c r="C28" s="34">
        <v>2014</v>
      </c>
      <c r="D28" s="34" t="s">
        <v>55</v>
      </c>
      <c r="E28" s="36">
        <v>202291763</v>
      </c>
      <c r="F28" s="36">
        <v>0</v>
      </c>
      <c r="G28" s="36">
        <v>0</v>
      </c>
      <c r="H28" s="84">
        <v>0</v>
      </c>
      <c r="I28" s="37">
        <v>0</v>
      </c>
      <c r="J28" s="37">
        <v>1.17</v>
      </c>
      <c r="K28" s="36">
        <v>0</v>
      </c>
      <c r="L28" s="36">
        <v>0</v>
      </c>
      <c r="M28" s="36">
        <v>0</v>
      </c>
      <c r="N28" s="36">
        <v>0</v>
      </c>
      <c r="O28" s="36">
        <v>0</v>
      </c>
      <c r="P28" s="36">
        <v>0</v>
      </c>
      <c r="Q28" s="36">
        <v>0</v>
      </c>
      <c r="R28" s="36">
        <v>189771</v>
      </c>
    </row>
    <row r="29" spans="2:19" x14ac:dyDescent="0.2">
      <c r="B29" s="40" t="s">
        <v>46</v>
      </c>
      <c r="C29" s="34">
        <v>2015</v>
      </c>
      <c r="D29" s="34" t="s">
        <v>57</v>
      </c>
      <c r="E29" s="36">
        <v>250841789</v>
      </c>
      <c r="F29" s="36">
        <v>126860900</v>
      </c>
      <c r="G29" s="36">
        <v>126860900</v>
      </c>
      <c r="H29" s="84">
        <v>126860900</v>
      </c>
      <c r="I29" s="37">
        <v>0</v>
      </c>
      <c r="J29" s="37">
        <v>1.17</v>
      </c>
      <c r="K29" s="36">
        <v>1484272.53</v>
      </c>
      <c r="L29" s="36">
        <v>1484272.53</v>
      </c>
      <c r="M29" s="36">
        <v>0</v>
      </c>
      <c r="N29" s="36">
        <v>0</v>
      </c>
      <c r="O29" s="36">
        <v>0</v>
      </c>
      <c r="P29" s="36">
        <v>0</v>
      </c>
      <c r="Q29" s="36">
        <v>0</v>
      </c>
      <c r="R29" s="36">
        <v>197510</v>
      </c>
    </row>
    <row r="30" spans="2:19" x14ac:dyDescent="0.2">
      <c r="B30" s="40" t="s">
        <v>48</v>
      </c>
      <c r="C30" s="34">
        <v>2016</v>
      </c>
      <c r="D30" s="34" t="s">
        <v>59</v>
      </c>
      <c r="E30" s="36">
        <v>250841789</v>
      </c>
      <c r="F30" s="36">
        <v>200510180</v>
      </c>
      <c r="G30" s="36">
        <v>200510180</v>
      </c>
      <c r="H30" s="84">
        <v>10000000</v>
      </c>
      <c r="I30" s="37">
        <v>0</v>
      </c>
      <c r="J30" s="37">
        <v>1.17</v>
      </c>
      <c r="K30" s="36">
        <v>2353081.8870000001</v>
      </c>
      <c r="L30" s="36">
        <v>117000</v>
      </c>
      <c r="M30" s="36">
        <v>2236081.8870000001</v>
      </c>
      <c r="N30" s="36">
        <v>0</v>
      </c>
      <c r="O30" s="36">
        <v>2236081.8870000001</v>
      </c>
      <c r="P30" s="36">
        <v>2676725</v>
      </c>
      <c r="Q30" s="36">
        <v>0</v>
      </c>
      <c r="R30" s="36">
        <v>192980</v>
      </c>
    </row>
    <row r="31" spans="2:19" x14ac:dyDescent="0.2">
      <c r="B31" s="40" t="s">
        <v>50</v>
      </c>
      <c r="C31" s="34">
        <v>2017</v>
      </c>
      <c r="D31" s="34" t="s">
        <v>61</v>
      </c>
      <c r="E31" s="36">
        <v>250841789</v>
      </c>
      <c r="F31" s="36">
        <v>183758470</v>
      </c>
      <c r="G31" s="36">
        <v>183758470</v>
      </c>
      <c r="H31" s="84">
        <v>10000000</v>
      </c>
      <c r="I31" s="37">
        <v>0</v>
      </c>
      <c r="J31" s="37">
        <v>1.17</v>
      </c>
      <c r="K31" s="36">
        <v>2149974.0989999999</v>
      </c>
      <c r="L31" s="36">
        <v>117000</v>
      </c>
      <c r="M31" s="36">
        <v>2032974.0989999999</v>
      </c>
      <c r="N31" s="36">
        <v>58500</v>
      </c>
      <c r="O31" s="36">
        <v>2091474.0989999999</v>
      </c>
      <c r="P31" s="36">
        <v>0</v>
      </c>
      <c r="Q31" s="36">
        <v>0</v>
      </c>
      <c r="R31" s="36">
        <v>183020</v>
      </c>
    </row>
    <row r="32" spans="2:19" x14ac:dyDescent="0.2">
      <c r="B32" s="39" t="s">
        <v>52</v>
      </c>
      <c r="C32" s="34">
        <v>2018</v>
      </c>
      <c r="D32" s="34" t="s">
        <v>63</v>
      </c>
      <c r="E32" s="36">
        <v>250841789</v>
      </c>
      <c r="F32" s="36">
        <v>165350780</v>
      </c>
      <c r="G32" s="36">
        <v>165350780</v>
      </c>
      <c r="H32" s="36">
        <v>10000000</v>
      </c>
      <c r="I32" s="37">
        <v>0.32</v>
      </c>
      <c r="J32" s="37">
        <v>1.17</v>
      </c>
      <c r="K32" s="36">
        <f>G32*(I32+J32)/100</f>
        <v>2463726.622</v>
      </c>
      <c r="L32" s="36">
        <f>((G32*I32)+(H32*J32))/100</f>
        <v>646122.49600000004</v>
      </c>
      <c r="M32" s="36">
        <f>K32-L32</f>
        <v>1817604.1259999999</v>
      </c>
      <c r="N32" s="36">
        <v>195324.65</v>
      </c>
      <c r="O32" s="36">
        <f>N32+M32</f>
        <v>2012928.7759999998</v>
      </c>
      <c r="P32" s="36">
        <v>0</v>
      </c>
      <c r="Q32" s="36">
        <v>0</v>
      </c>
      <c r="R32" s="36">
        <v>173840</v>
      </c>
    </row>
    <row r="33" spans="2:18" x14ac:dyDescent="0.2">
      <c r="B33" s="39" t="s">
        <v>54</v>
      </c>
      <c r="C33" s="34">
        <v>2019</v>
      </c>
      <c r="D33" s="34" t="s">
        <v>65</v>
      </c>
      <c r="E33" s="36">
        <v>250841789</v>
      </c>
      <c r="F33" s="36">
        <v>141610280</v>
      </c>
      <c r="G33" s="36">
        <v>141610280</v>
      </c>
      <c r="H33" s="36">
        <v>10000000</v>
      </c>
      <c r="I33" s="37">
        <v>0.32</v>
      </c>
      <c r="J33" s="37">
        <v>1.0683</v>
      </c>
      <c r="K33" s="36">
        <f>G33*(I33+J33)/100</f>
        <v>1965975.51724</v>
      </c>
      <c r="L33" s="36">
        <f>((G33*I33)+(H33*J33))/100</f>
        <v>559982.89600000007</v>
      </c>
      <c r="M33" s="36">
        <f t="shared" ref="M33:M40" si="0">K33-L33</f>
        <v>1405992.6212399998</v>
      </c>
      <c r="N33" s="36">
        <v>195324.65</v>
      </c>
      <c r="O33" s="36">
        <f>N33+M33</f>
        <v>1601317.2712399997</v>
      </c>
      <c r="P33" s="36">
        <v>0</v>
      </c>
      <c r="Q33" s="36">
        <v>0</v>
      </c>
      <c r="R33" s="36">
        <v>172007</v>
      </c>
    </row>
    <row r="34" spans="2:18" x14ac:dyDescent="0.2">
      <c r="B34" s="39" t="s">
        <v>56</v>
      </c>
      <c r="C34" s="34">
        <v>2020</v>
      </c>
      <c r="D34" s="34" t="s">
        <v>67</v>
      </c>
      <c r="E34" s="36">
        <v>250841789</v>
      </c>
      <c r="F34" s="77">
        <v>120935730</v>
      </c>
      <c r="G34" s="77">
        <v>120935730</v>
      </c>
      <c r="H34" s="77">
        <v>10000000</v>
      </c>
      <c r="I34" s="78">
        <v>0.32</v>
      </c>
      <c r="J34" s="78">
        <v>1.0547</v>
      </c>
      <c r="K34" s="77">
        <f t="shared" ref="K34:K40" si="1">G34*(I34+J34)/100</f>
        <v>1662503.4803100002</v>
      </c>
      <c r="L34" s="77">
        <f t="shared" ref="L34:L40" si="2">((G34*I34)+(H34*J34))/100</f>
        <v>492464.33600000001</v>
      </c>
      <c r="M34" s="77">
        <f t="shared" si="0"/>
        <v>1170039.1443100004</v>
      </c>
      <c r="N34" s="77">
        <v>195325</v>
      </c>
      <c r="O34" s="77">
        <f t="shared" ref="O34:O40" si="3">N34+M34</f>
        <v>1365364.1443100004</v>
      </c>
      <c r="P34" s="77">
        <v>0</v>
      </c>
      <c r="Q34" s="77">
        <v>0</v>
      </c>
      <c r="R34" s="77">
        <v>156400</v>
      </c>
    </row>
    <row r="35" spans="2:18" x14ac:dyDescent="0.2">
      <c r="B35" s="39" t="s">
        <v>58</v>
      </c>
      <c r="C35" s="34">
        <v>2021</v>
      </c>
      <c r="D35" s="34" t="s">
        <v>69</v>
      </c>
      <c r="E35" s="36">
        <v>250841789</v>
      </c>
      <c r="F35" s="77">
        <v>95183280</v>
      </c>
      <c r="G35" s="77">
        <v>95183280</v>
      </c>
      <c r="H35" s="77">
        <v>10000000</v>
      </c>
      <c r="I35" s="78">
        <v>0.35</v>
      </c>
      <c r="J35" s="78">
        <v>1.0517000000000001</v>
      </c>
      <c r="K35" s="77">
        <f t="shared" si="1"/>
        <v>1334184.0357599999</v>
      </c>
      <c r="L35" s="77">
        <f t="shared" si="2"/>
        <v>438311.48</v>
      </c>
      <c r="M35" s="77">
        <f t="shared" si="0"/>
        <v>895872.5557599999</v>
      </c>
      <c r="N35" s="77">
        <v>195325</v>
      </c>
      <c r="O35" s="77">
        <f t="shared" si="3"/>
        <v>1091197.5557599999</v>
      </c>
      <c r="P35" s="77">
        <v>0</v>
      </c>
      <c r="Q35" s="77">
        <v>0</v>
      </c>
      <c r="R35" s="77">
        <v>140845</v>
      </c>
    </row>
    <row r="36" spans="2:18" x14ac:dyDescent="0.2">
      <c r="B36" s="39" t="s">
        <v>60</v>
      </c>
      <c r="C36" s="34">
        <v>2022</v>
      </c>
      <c r="D36" s="34" t="s">
        <v>70</v>
      </c>
      <c r="E36" s="68">
        <v>250841789</v>
      </c>
      <c r="F36" s="68">
        <v>73675270</v>
      </c>
      <c r="G36" s="68">
        <v>73675270</v>
      </c>
      <c r="H36" s="68">
        <v>10000000</v>
      </c>
      <c r="I36" s="69">
        <v>0.34</v>
      </c>
      <c r="J36" s="69">
        <v>1.0217000000000001</v>
      </c>
      <c r="K36" s="68">
        <f t="shared" si="1"/>
        <v>1003236.1515900001</v>
      </c>
      <c r="L36" s="68">
        <f t="shared" si="2"/>
        <v>352665.91799999995</v>
      </c>
      <c r="M36" s="68">
        <f t="shared" si="0"/>
        <v>650570.23359000019</v>
      </c>
      <c r="N36" s="68">
        <f t="shared" ref="N36:N37" si="4">((G36*I36/100)+(H36*J36/100))/2</f>
        <v>176332.959</v>
      </c>
      <c r="O36" s="68">
        <f t="shared" si="3"/>
        <v>826903.19259000022</v>
      </c>
      <c r="P36" s="68">
        <v>0</v>
      </c>
      <c r="Q36" s="68">
        <v>0</v>
      </c>
      <c r="R36" s="68">
        <v>150000</v>
      </c>
    </row>
    <row r="37" spans="2:18" x14ac:dyDescent="0.2">
      <c r="B37" s="39" t="s">
        <v>62</v>
      </c>
      <c r="C37" s="34">
        <v>2023</v>
      </c>
      <c r="D37" s="34" t="s">
        <v>71</v>
      </c>
      <c r="E37" s="68">
        <v>250841789</v>
      </c>
      <c r="F37" s="68">
        <v>66307743</v>
      </c>
      <c r="G37" s="68">
        <v>66307743</v>
      </c>
      <c r="H37" s="68">
        <v>10000000</v>
      </c>
      <c r="I37" s="69">
        <v>0.34</v>
      </c>
      <c r="J37" s="69">
        <v>1.0217000000000001</v>
      </c>
      <c r="K37" s="68">
        <f t="shared" si="1"/>
        <v>902912.5364310001</v>
      </c>
      <c r="L37" s="68">
        <f t="shared" si="2"/>
        <v>327616.32620000001</v>
      </c>
      <c r="M37" s="68">
        <f t="shared" si="0"/>
        <v>575296.21023100009</v>
      </c>
      <c r="N37" s="68">
        <f t="shared" si="4"/>
        <v>163808.16310000001</v>
      </c>
      <c r="O37" s="68">
        <f t="shared" si="3"/>
        <v>739104.3733310001</v>
      </c>
      <c r="P37" s="68">
        <v>0</v>
      </c>
      <c r="Q37" s="68">
        <v>0</v>
      </c>
      <c r="R37" s="68">
        <v>150000</v>
      </c>
    </row>
    <row r="38" spans="2:18" x14ac:dyDescent="0.2">
      <c r="B38" s="39" t="s">
        <v>64</v>
      </c>
      <c r="C38" s="34">
        <v>2024</v>
      </c>
      <c r="D38" s="34" t="s">
        <v>72</v>
      </c>
      <c r="E38" s="68">
        <v>250841789</v>
      </c>
      <c r="F38" s="68">
        <v>59676968.700000003</v>
      </c>
      <c r="G38" s="68">
        <v>59676968.700000003</v>
      </c>
      <c r="H38" s="68">
        <v>59676968.700000003</v>
      </c>
      <c r="I38" s="69">
        <v>0.34</v>
      </c>
      <c r="J38" s="69">
        <v>1.0217000000000001</v>
      </c>
      <c r="K38" s="68">
        <f t="shared" si="1"/>
        <v>812621.28278790007</v>
      </c>
      <c r="L38" s="68">
        <f t="shared" si="2"/>
        <v>812621.28278790007</v>
      </c>
      <c r="M38" s="68">
        <f t="shared" si="0"/>
        <v>0</v>
      </c>
      <c r="N38" s="68">
        <v>187332</v>
      </c>
      <c r="O38" s="68">
        <f t="shared" si="3"/>
        <v>187332</v>
      </c>
      <c r="P38" s="68">
        <v>0</v>
      </c>
      <c r="Q38" s="68">
        <v>0</v>
      </c>
      <c r="R38" s="68">
        <v>150000</v>
      </c>
    </row>
    <row r="39" spans="2:18" x14ac:dyDescent="0.2">
      <c r="B39" s="39" t="s">
        <v>66</v>
      </c>
      <c r="C39" s="34">
        <v>2025</v>
      </c>
      <c r="D39" s="34" t="s">
        <v>73</v>
      </c>
      <c r="E39" s="68">
        <v>250841789</v>
      </c>
      <c r="F39" s="68">
        <v>53709271.830000006</v>
      </c>
      <c r="G39" s="68">
        <v>53709271.830000006</v>
      </c>
      <c r="H39" s="68">
        <v>53709271.830000006</v>
      </c>
      <c r="I39" s="69">
        <v>0.34</v>
      </c>
      <c r="J39" s="69">
        <v>1.0217000000000001</v>
      </c>
      <c r="K39" s="68">
        <f t="shared" si="1"/>
        <v>731359.15450911014</v>
      </c>
      <c r="L39" s="68">
        <f t="shared" si="2"/>
        <v>731359.15450911014</v>
      </c>
      <c r="M39" s="68">
        <f t="shared" si="0"/>
        <v>0</v>
      </c>
      <c r="N39" s="68">
        <v>0</v>
      </c>
      <c r="O39" s="68">
        <f t="shared" si="3"/>
        <v>0</v>
      </c>
      <c r="P39" s="68">
        <v>0</v>
      </c>
      <c r="Q39" s="68">
        <v>0</v>
      </c>
      <c r="R39" s="68">
        <v>150000</v>
      </c>
    </row>
    <row r="40" spans="2:18" x14ac:dyDescent="0.2">
      <c r="B40" s="39" t="s">
        <v>68</v>
      </c>
      <c r="C40" s="34">
        <v>2026</v>
      </c>
      <c r="D40" s="34" t="s">
        <v>74</v>
      </c>
      <c r="E40" s="68">
        <v>250841789</v>
      </c>
      <c r="F40" s="68">
        <v>48338344.647000007</v>
      </c>
      <c r="G40" s="68">
        <v>48338344.647000007</v>
      </c>
      <c r="H40" s="68">
        <v>48338344.647000007</v>
      </c>
      <c r="I40" s="69">
        <v>0.34</v>
      </c>
      <c r="J40" s="69">
        <v>1.0217000000000001</v>
      </c>
      <c r="K40" s="68">
        <f t="shared" si="1"/>
        <v>658223.23905819911</v>
      </c>
      <c r="L40" s="68">
        <f t="shared" si="2"/>
        <v>658223.23905819911</v>
      </c>
      <c r="M40" s="68">
        <f t="shared" si="0"/>
        <v>0</v>
      </c>
      <c r="N40" s="68">
        <v>0</v>
      </c>
      <c r="O40" s="68">
        <f t="shared" si="3"/>
        <v>0</v>
      </c>
      <c r="P40" s="68">
        <v>0</v>
      </c>
      <c r="Q40" s="68">
        <v>0</v>
      </c>
      <c r="R40" s="68">
        <v>150000</v>
      </c>
    </row>
    <row r="41" spans="2:18" x14ac:dyDescent="0.2">
      <c r="B41" s="41"/>
      <c r="C41" s="34">
        <v>2027</v>
      </c>
      <c r="D41" s="34" t="s">
        <v>75</v>
      </c>
      <c r="E41" s="68"/>
      <c r="F41" s="68"/>
      <c r="G41" s="68"/>
      <c r="H41" s="68"/>
      <c r="I41" s="69"/>
      <c r="J41" s="69"/>
      <c r="K41" s="68"/>
      <c r="L41" s="68"/>
      <c r="M41" s="68"/>
      <c r="N41" s="68"/>
      <c r="O41" s="68"/>
      <c r="P41" s="68"/>
      <c r="Q41" s="68"/>
      <c r="R41" s="68"/>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250841789</v>
      </c>
      <c r="F51" s="43"/>
      <c r="G51" s="43"/>
      <c r="H51" s="43"/>
      <c r="I51" s="44"/>
      <c r="J51" s="44"/>
      <c r="K51" s="43"/>
      <c r="L51" s="43"/>
      <c r="M51" s="45">
        <f>SUM(M17:M49)</f>
        <v>10784430.877130998</v>
      </c>
      <c r="N51" s="45">
        <f t="shared" ref="N51:R51" si="5">SUM(N17:N49)</f>
        <v>1367272.4221000001</v>
      </c>
      <c r="O51" s="45">
        <f t="shared" si="5"/>
        <v>12151703.299231</v>
      </c>
      <c r="P51" s="45">
        <f t="shared" si="5"/>
        <v>2676725</v>
      </c>
      <c r="Q51" s="45">
        <f t="shared" si="5"/>
        <v>0</v>
      </c>
      <c r="R51" s="45">
        <f t="shared" si="5"/>
        <v>2156373</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80" t="s">
        <v>115</v>
      </c>
      <c r="F58" s="53"/>
      <c r="G58" s="24"/>
      <c r="H58" s="54"/>
      <c r="N58" s="55" t="s">
        <v>91</v>
      </c>
      <c r="O58" s="56"/>
      <c r="P58" s="42"/>
      <c r="Q58" s="42"/>
    </row>
    <row r="59" spans="2:19" x14ac:dyDescent="0.2">
      <c r="D59" s="57" t="s">
        <v>92</v>
      </c>
      <c r="E59" s="80" t="s">
        <v>116</v>
      </c>
      <c r="F59" s="58"/>
      <c r="G59" s="53"/>
      <c r="H59" s="59"/>
      <c r="N59" s="60" t="s">
        <v>93</v>
      </c>
    </row>
    <row r="60" spans="2:19" x14ac:dyDescent="0.2">
      <c r="B60" s="42"/>
      <c r="D60" s="52" t="s">
        <v>94</v>
      </c>
      <c r="E60" s="80" t="s">
        <v>117</v>
      </c>
      <c r="F60" s="61"/>
      <c r="G60" s="61"/>
      <c r="H60" s="62"/>
      <c r="N60" s="60" t="s">
        <v>95</v>
      </c>
    </row>
    <row r="61" spans="2:19" x14ac:dyDescent="0.2">
      <c r="D61" s="52" t="s">
        <v>96</v>
      </c>
      <c r="E61" s="81"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4"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0" x14ac:dyDescent="0.2">
      <c r="A9" s="1" t="s">
        <v>99</v>
      </c>
    </row>
    <row r="10" spans="1:1" ht="39" customHeight="1" x14ac:dyDescent="0.2">
      <c r="A10" s="3" t="s">
        <v>0</v>
      </c>
    </row>
    <row r="11" spans="1:1" ht="57" customHeight="1" x14ac:dyDescent="0.2">
      <c r="A11" s="3" t="s">
        <v>1</v>
      </c>
    </row>
    <row r="12" spans="1:1"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3D-CDR-2022</vt:lpstr>
      <vt:lpstr>3D-CDR-2022 Instr</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2020-01-14T17:06:04Z</cp:lastPrinted>
  <dcterms:created xsi:type="dcterms:W3CDTF">2017-11-28T21:28:44Z</dcterms:created>
  <dcterms:modified xsi:type="dcterms:W3CDTF">2022-10-03T22:53:13Z</dcterms:modified>
</cp:coreProperties>
</file>