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filterPrivacy="1"/>
  <xr:revisionPtr revIDLastSave="0" documentId="8_{4D7A7C42-47D7-DF42-A914-E1153CC00BC1}" xr6:coauthVersionLast="45" xr6:coauthVersionMax="45" xr10:uidLastSave="{00000000-0000-0000-0000-000000000000}"/>
  <bookViews>
    <workbookView xWindow="-38880" yWindow="-440" windowWidth="38400" windowHeight="19680" xr2:uid="{00000000-000D-0000-FFFF-FFFF00000000}"/>
  </bookViews>
  <sheets>
    <sheet name="3D-CDR-2020" sheetId="2" r:id="rId1"/>
    <sheet name="3D-CDR-2020 Instr" sheetId="1" r:id="rId2"/>
  </sheets>
  <definedNames>
    <definedName name="_xlnm.Print_Area" localSheetId="0">'3D-CDR-2020'!$A$1:$U$64</definedName>
    <definedName name="_xlnm.Print_Area" localSheetId="1">'3D-CDR-2020 Instr'!$A$1:$A$24</definedName>
    <definedName name="Z_0D3E1162_75D5_41D6_B7F3_27A55EA8EB2C_.wvu.PrintArea" localSheetId="0" hidden="1">'3D-CDR-2020'!$A$2:$U$64</definedName>
    <definedName name="Z_0D3E1162_75D5_41D6_B7F3_27A55EA8EB2C_.wvu.PrintArea" localSheetId="1" hidden="1">'3D-CDR-2020 Instr'!$A$2:$A$26</definedName>
    <definedName name="Z_4EB365B0_F55C_4F98_A2C6_17E8CFD3E5EA_.wvu.PrintArea" localSheetId="0" hidden="1">'3D-CDR-2020'!$A$2:$U$64</definedName>
    <definedName name="Z_4EB365B0_F55C_4F98_A2C6_17E8CFD3E5EA_.wvu.PrintArea" localSheetId="1" hidden="1">'3D-CDR-2020 Instr'!$A$2:$B$26</definedName>
    <definedName name="Z_AA2B6685_5687_440D_AB04_87EBC99A1891_.wvu.PrintArea" localSheetId="0" hidden="1">'3D-CDR-2020'!$A$2:$U$64</definedName>
    <definedName name="Z_AA2B6685_5687_440D_AB04_87EBC99A1891_.wvu.PrintArea" localSheetId="1" hidden="1">'3D-CDR-2020 Instr'!$A$2:$B$26</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33" i="2" l="1"/>
  <c r="L33" i="2"/>
  <c r="M33" i="2"/>
  <c r="M48" i="2"/>
  <c r="O48" i="2" s="1"/>
  <c r="L34" i="2"/>
  <c r="L35" i="2"/>
  <c r="M35" i="2" s="1"/>
  <c r="O35" i="2" s="1"/>
  <c r="L36" i="2"/>
  <c r="L37" i="2"/>
  <c r="L38" i="2"/>
  <c r="M38" i="2" s="1"/>
  <c r="O38" i="2" s="1"/>
  <c r="L39" i="2"/>
  <c r="L40" i="2"/>
  <c r="L41" i="2"/>
  <c r="L42" i="2"/>
  <c r="L43" i="2"/>
  <c r="L44" i="2"/>
  <c r="M44" i="2" s="1"/>
  <c r="O44" i="2" s="1"/>
  <c r="L45" i="2"/>
  <c r="M45" i="2" s="1"/>
  <c r="O45" i="2" s="1"/>
  <c r="L46" i="2"/>
  <c r="M46" i="2" s="1"/>
  <c r="O46" i="2" s="1"/>
  <c r="L47" i="2"/>
  <c r="M47" i="2" s="1"/>
  <c r="O47" i="2" s="1"/>
  <c r="L48" i="2"/>
  <c r="L49" i="2"/>
  <c r="K34" i="2"/>
  <c r="K35" i="2"/>
  <c r="K36" i="2"/>
  <c r="M36" i="2" s="1"/>
  <c r="O36" i="2" s="1"/>
  <c r="K37" i="2"/>
  <c r="M37" i="2" s="1"/>
  <c r="O37" i="2" s="1"/>
  <c r="K38" i="2"/>
  <c r="K39" i="2"/>
  <c r="K40" i="2"/>
  <c r="K41" i="2"/>
  <c r="M41" i="2" s="1"/>
  <c r="O41" i="2" s="1"/>
  <c r="K42" i="2"/>
  <c r="M42" i="2" s="1"/>
  <c r="O42" i="2" s="1"/>
  <c r="K43" i="2"/>
  <c r="M43" i="2" s="1"/>
  <c r="O43" i="2" s="1"/>
  <c r="K44" i="2"/>
  <c r="K45" i="2"/>
  <c r="K46" i="2"/>
  <c r="K47" i="2"/>
  <c r="K48" i="2"/>
  <c r="K49" i="2"/>
  <c r="M49" i="2" s="1"/>
  <c r="O49" i="2" s="1"/>
  <c r="K32" i="2"/>
  <c r="O33" i="2"/>
  <c r="L32" i="2"/>
  <c r="M32" i="2"/>
  <c r="O32" i="2"/>
  <c r="R51" i="2"/>
  <c r="Q51" i="2"/>
  <c r="P51" i="2"/>
  <c r="N51" i="2"/>
  <c r="E51" i="2"/>
  <c r="M40" i="2" l="1"/>
  <c r="O40" i="2" s="1"/>
  <c r="M39" i="2"/>
  <c r="O39" i="2" s="1"/>
  <c r="M34" i="2"/>
  <c r="O34" i="2" s="1"/>
  <c r="O51" i="2"/>
  <c r="M51" i="2"/>
</calcChain>
</file>

<file path=xl/sharedStrings.xml><?xml version="1.0" encoding="utf-8"?>
<sst xmlns="http://schemas.openxmlformats.org/spreadsheetml/2006/main" count="131" uniqueCount="124">
  <si>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</si>
  <si>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</si>
  <si>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</si>
  <si>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</si>
  <si>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</si>
  <si>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</si>
  <si>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</si>
  <si>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</si>
  <si>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</si>
  <si>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</si>
  <si>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</si>
  <si>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</si>
  <si>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</si>
  <si>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</si>
  <si>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</si>
  <si>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</si>
  <si>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</si>
  <si>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</si>
  <si>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</si>
  <si>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</si>
  <si>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</si>
  <si>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</si>
  <si>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</si>
  <si>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</si>
  <si>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</si>
  <si>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</si>
  <si>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</si>
  <si>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</si>
  <si>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</si>
  <si>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</si>
  <si>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</si>
  <si>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</si>
  <si>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</si>
  <si>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</si>
  <si>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</si>
  <si>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</si>
  <si>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</si>
  <si>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</si>
  <si>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</si>
  <si>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</si>
  <si>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</si>
  <si>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</si>
  <si>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</si>
  <si>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</si>
  <si>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</si>
  <si>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</si>
  <si>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</si>
  <si>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</si>
  <si>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</si>
  <si>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</si>
  <si>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</si>
  <si>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</si>
  <si>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</si>
  <si>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</si>
  <si>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</si>
  <si>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</si>
  <si>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</si>
  <si>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</si>
  <si>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</si>
  <si>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</si>
  <si>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</si>
  <si>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</si>
  <si>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</si>
  <si>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</si>
  <si>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</si>
  <si>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</si>
  <si>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</si>
  <si>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</si>
  <si>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</si>
  <si>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</si>
  <si>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</si>
  <si>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</si>
  <si>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</si>
  <si>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</si>
  <si>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</si>
  <si>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</si>
  <si>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</si>
  <si>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</si>
  <si>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</si>
  <si>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</si>
  <si>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</si>
  <si>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</si>
  <si>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</si>
  <si>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</si>
  <si>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</si>
  <si>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</si>
  <si>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</si>
  <si>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</si>
  <si>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</si>
  <si>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</si>
  <si>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</si>
  <si>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</si>
  <si>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</si>
  <si>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</si>
  <si>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</si>
  <si>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</si>
  <si>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</si>
  <si>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</si>
  <si>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</si>
  <si>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</si>
  <si>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</si>
  <si>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</si>
  <si>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</si>
  <si>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CDR-3D-2020-T2</t>
  </si>
  <si>
    <r>
      <t>Three-Digit - Biennial Chapter 313 Cost Data Request - 50-827A -</t>
    </r>
    <r>
      <rPr>
        <sz val="14"/>
        <color theme="1"/>
        <rFont val="Calibri"/>
        <family val="2"/>
        <scheme val="minor"/>
      </rPr>
      <t xml:space="preserve"> </t>
    </r>
    <r>
      <rPr>
        <b/>
        <sz val="14"/>
        <color theme="1"/>
        <rFont val="Calibri"/>
        <family val="2"/>
        <scheme val="minor"/>
      </rPr>
      <t xml:space="preserve">2020 (CDR) </t>
    </r>
  </si>
  <si>
    <t xml:space="preserve">For 2019 and prior years, values are best "actuals."  For 2020 and subsequent years, values are estimates for Chapter 313 informational purposes only.   </t>
  </si>
  <si>
    <r>
      <t>Ver. CDR-3D-</t>
    </r>
    <r>
      <rPr>
        <sz val="11"/>
        <rFont val="Calibri"/>
        <family val="2"/>
        <scheme val="minor"/>
      </rPr>
      <t>2020.V1</t>
    </r>
  </si>
  <si>
    <t>CDR-3D-2020-T1</t>
  </si>
  <si>
    <t>Instructions for Three-Digit - Biennial Chapter 313 Cost Data Request - 50-827A (CDR) form - 2020</t>
  </si>
  <si>
    <t xml:space="preserve">Completion of the CDR form is not required if the reporting year 2019 is subsequent to the project's "maintain viability period."  </t>
  </si>
  <si>
    <r>
      <t xml:space="preserve">A spreadsheet of the 50-767 property values used in the Comptroller's Property Value Study (PVS) for the </t>
    </r>
    <r>
      <rPr>
        <b/>
        <i/>
        <sz val="11"/>
        <rFont val="Calibri"/>
        <family val="2"/>
        <scheme val="minor"/>
      </rPr>
      <t>reporting year (2019)</t>
    </r>
    <r>
      <rPr>
        <sz val="11"/>
        <rFont val="Calibri"/>
        <family val="2"/>
        <scheme val="minor"/>
      </rPr>
      <t xml:space="preserve">, and the </t>
    </r>
    <r>
      <rPr>
        <b/>
        <i/>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</si>
  <si>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</si>
  <si>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Date of original agreement (MM-DD-YYYY)</t>
  </si>
  <si>
    <t xml:space="preserve">If a CDR being submitted is revised please note that in spreadsheet cell J4 by inserting "Revised, MM-DD-YYYY" </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</si>
  <si>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</si>
  <si>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077901</t>
  </si>
  <si>
    <t>[Wind] Renewable Energy Electric Generation</t>
  </si>
  <si>
    <t>Floydada</t>
  </si>
  <si>
    <t>Wake Wind Energy LLC</t>
  </si>
  <si>
    <t>10-29-2013</t>
  </si>
  <si>
    <t>Randy McDowell</t>
  </si>
  <si>
    <t>Consultant/McDowell School Finance Consulting</t>
  </si>
  <si>
    <t>806-678-9403</t>
  </si>
  <si>
    <t>randy@mcdowellsfc.com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</si>
</sst>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
    <numFmt numFmtId="165" formatCode="&quot;$&quot;#,##0"/>
    <numFmt numFmtId="166" formatCode="0.0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85">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164" fontId="0" fillId="0" borderId="1" xfId="0" applyNumberFormat="1" applyFont="1" applyFill="1" applyBorder="1" applyAlignment="1">
      <alignment horizontal="center"/>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5" fontId="0" fillId="2" borderId="1" xfId="1" applyNumberFormat="1" applyFont="1" applyFill="1" applyBorder="1"/>
    <xf numFmtId="166"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5" fontId="0" fillId="0" borderId="1" xfId="0" applyNumberFormat="1" applyFont="1" applyFill="1" applyBorder="1"/>
    <xf numFmtId="0" fontId="0" fillId="0" borderId="1" xfId="0" applyFont="1" applyFill="1" applyBorder="1"/>
    <xf numFmtId="165"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6"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7" xfId="0" applyFont="1" applyFill="1" applyBorder="1"/>
    <xf numFmtId="0" fontId="0" fillId="0" borderId="6"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5" fontId="4" fillId="3" borderId="1" xfId="1" applyNumberFormat="1" applyFont="1" applyFill="1" applyBorder="1"/>
    <xf numFmtId="166" fontId="4" fillId="3" borderId="1" xfId="0" applyNumberFormat="1" applyFont="1" applyFill="1" applyBorder="1"/>
    <xf numFmtId="0" fontId="9" fillId="0" borderId="0" xfId="0" applyFont="1"/>
    <xf numFmtId="0" fontId="11" fillId="0" borderId="0" xfId="0" applyFont="1"/>
    <xf numFmtId="0" fontId="0" fillId="0" borderId="0" xfId="0" applyFont="1" applyFill="1" applyBorder="1" applyAlignment="1">
      <alignment horizontal="right"/>
    </xf>
    <xf numFmtId="165" fontId="0" fillId="0" borderId="1" xfId="0" applyNumberFormat="1" applyFont="1" applyFill="1" applyBorder="1" applyAlignment="1">
      <alignment horizontal="left"/>
    </xf>
    <xf numFmtId="0" fontId="12" fillId="0" borderId="1" xfId="0" applyFont="1" applyBorder="1" applyAlignment="1">
      <alignment wrapText="1"/>
    </xf>
    <xf numFmtId="49" fontId="0" fillId="0" borderId="6" xfId="0" applyNumberFormat="1" applyFont="1" applyBorder="1" applyAlignment="1">
      <alignment horizontal="center"/>
    </xf>
    <xf numFmtId="0" fontId="3" fillId="0" borderId="0" xfId="0" applyFont="1" applyAlignment="1">
      <alignment horizontal="right"/>
    </xf>
    <xf numFmtId="0" fontId="0" fillId="0" borderId="1" xfId="0" applyBorder="1" applyAlignment="1"/>
    <xf numFmtId="0" fontId="0" fillId="0" borderId="8" xfId="0" applyFont="1" applyFill="1" applyBorder="1" applyAlignment="1">
      <alignment horizontal="left"/>
    </xf>
    <xf numFmtId="165" fontId="0" fillId="2" borderId="1" xfId="1" applyNumberFormat="1" applyFont="1" applyFill="1" applyBorder="1" applyAlignment="1">
      <alignment horizontal="right"/>
    </xf>
    <xf numFmtId="0" fontId="13" fillId="0" borderId="6" xfId="0" applyFont="1" applyBorder="1" applyAlignment="1">
      <alignment horizontal="left"/>
    </xf>
    <xf numFmtId="0" fontId="14" fillId="0" borderId="6" xfId="2" applyBorder="1" applyAlignment="1">
      <alignment horizontal="left"/>
    </xf>
    <xf numFmtId="165" fontId="0" fillId="2" borderId="1" xfId="1" applyNumberFormat="1" applyFont="1" applyFill="1" applyBorder="1" applyAlignment="1">
      <alignment horizontal="right" wrapText="1"/>
    </xf>
    <xf numFmtId="165" fontId="0" fillId="3" borderId="1" xfId="1" applyNumberFormat="1" applyFont="1" applyFill="1" applyBorder="1" applyAlignment="1">
      <alignment horizontal="righ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V70"/>
  <sheetViews>
    <sheetView tabSelected="1" zoomScale="90" zoomScaleNormal="90" zoomScalePageLayoutView="60" workbookViewId="0">
      <selection activeCell="H5" sqref="H5"/>
    </sheetView>
  </sheetViews>
  <sheetFormatPr baseColWidth="10" defaultColWidth="6.33203125" defaultRowHeight="15" x14ac:dyDescent="0.2"/>
  <cols>
    <col min="1" max="1" width="45.5" style="16" customWidth="1"/>
    <col min="2" max="2" width="17.1640625" style="16" customWidth="1"/>
    <col min="3" max="3" width="7.33203125" style="16" customWidth="1"/>
    <col min="4" max="4" width="12.5" style="19" customWidth="1"/>
    <col min="5" max="5" width="17.1640625" style="16" customWidth="1"/>
    <col min="6" max="6" width="17" style="16" customWidth="1"/>
    <col min="7" max="7" width="18.33203125" style="16" customWidth="1"/>
    <col min="8" max="8" width="20.1640625" style="16" customWidth="1"/>
    <col min="9" max="9" width="6.6640625" style="16" customWidth="1"/>
    <col min="10" max="10" width="9.33203125" style="16" customWidth="1"/>
    <col min="11" max="11" width="12.83203125" style="16" customWidth="1"/>
    <col min="12" max="12" width="16.5" style="16" customWidth="1"/>
    <col min="13" max="13" width="16.33203125" style="16" customWidth="1"/>
    <col min="14" max="17" width="15.6640625" style="16" customWidth="1"/>
    <col min="18" max="18" width="15.33203125" style="16" customWidth="1"/>
    <col min="22" max="22" width="23.5" style="16" customWidth="1"/>
    <col min="23" max="16384" width="6.33203125" style="16"/>
  </cols>
  <sheetData>
    <row r="1" spans="1:22" x14ac:dyDescent="0.2">
      <c r="A1" s="72" t="s">
        <v>107</v>
      </c>
      <c r="Q1" s="77" t="s">
        <v>111</v>
      </c>
      <c r="R1" s="76" t="s">
        <v>115</v>
      </c>
    </row>
    <row r="2" spans="1:22" ht="19" x14ac:dyDescent="0.25">
      <c r="D2" s="17"/>
      <c r="G2" s="18" t="s">
        <v>104</v>
      </c>
    </row>
    <row r="3" spans="1:22" ht="16" x14ac:dyDescent="0.2">
      <c r="G3" s="16" t="s">
        <v>10</v>
      </c>
      <c r="M3" s="71"/>
      <c r="N3" s="71"/>
      <c r="P3" s="68"/>
    </row>
    <row r="4" spans="1:22" x14ac:dyDescent="0.2">
      <c r="L4" s="20"/>
    </row>
    <row r="5" spans="1:22" x14ac:dyDescent="0.2">
      <c r="G5" s="21" t="s">
        <v>11</v>
      </c>
      <c r="H5" s="22">
        <v>307</v>
      </c>
      <c r="I5" s="23"/>
    </row>
    <row r="6" spans="1:22" x14ac:dyDescent="0.2">
      <c r="G6" s="24" t="s">
        <v>12</v>
      </c>
      <c r="H6" s="78" t="s">
        <v>116</v>
      </c>
      <c r="I6" s="25"/>
    </row>
    <row r="7" spans="1:22" x14ac:dyDescent="0.2">
      <c r="G7" s="26" t="s">
        <v>13</v>
      </c>
      <c r="H7" s="79" t="s">
        <v>117</v>
      </c>
      <c r="I7" s="25"/>
    </row>
    <row r="8" spans="1:22" x14ac:dyDescent="0.2">
      <c r="G8" s="26" t="s">
        <v>14</v>
      </c>
      <c r="H8" s="79" t="s">
        <v>118</v>
      </c>
      <c r="I8" s="25"/>
    </row>
    <row r="9" spans="1:22" x14ac:dyDescent="0.2">
      <c r="G9" s="73" t="s">
        <v>102</v>
      </c>
      <c r="H9" s="74">
        <v>10000000</v>
      </c>
      <c r="I9" s="25"/>
    </row>
    <row r="10" spans="1:22" x14ac:dyDescent="0.2">
      <c r="G10" s="21" t="s">
        <v>112</v>
      </c>
      <c r="H10" s="27" t="s">
        <v>119</v>
      </c>
      <c r="I10" s="23"/>
    </row>
    <row r="11" spans="1:22" x14ac:dyDescent="0.2">
      <c r="G11" s="21" t="s">
        <v>15</v>
      </c>
      <c r="H11" s="28">
        <v>2014</v>
      </c>
      <c r="I11" s="23"/>
      <c r="P11" s="16" t="s">
        <v>9</v>
      </c>
    </row>
    <row r="12" spans="1:22" x14ac:dyDescent="0.2">
      <c r="G12" s="21" t="s">
        <v>16</v>
      </c>
      <c r="H12" s="28">
        <v>2016</v>
      </c>
      <c r="I12" s="23"/>
    </row>
    <row r="13" spans="1:22" x14ac:dyDescent="0.2">
      <c r="G13" s="29" t="s">
        <v>17</v>
      </c>
      <c r="H13" s="28">
        <v>2015</v>
      </c>
      <c r="I13" s="16" t="s">
        <v>18</v>
      </c>
    </row>
    <row r="14" spans="1:22" x14ac:dyDescent="0.2">
      <c r="G14" s="29" t="s">
        <v>19</v>
      </c>
      <c r="H14" s="28">
        <v>2026</v>
      </c>
      <c r="I14" s="16" t="s">
        <v>20</v>
      </c>
    </row>
    <row r="16" spans="1:22" s="33" customFormat="1" ht="118.5" customHeight="1" x14ac:dyDescent="0.2">
      <c r="B16" s="30" t="s">
        <v>21</v>
      </c>
      <c r="C16" s="30" t="s">
        <v>22</v>
      </c>
      <c r="D16" s="31" t="s">
        <v>23</v>
      </c>
      <c r="E16" s="30" t="s">
        <v>24</v>
      </c>
      <c r="F16" s="30" t="s">
        <v>25</v>
      </c>
      <c r="G16" s="32" t="s">
        <v>26</v>
      </c>
      <c r="H16" s="32" t="s">
        <v>27</v>
      </c>
      <c r="I16" s="31" t="s">
        <v>28</v>
      </c>
      <c r="J16" s="31" t="s">
        <v>29</v>
      </c>
      <c r="K16" s="31" t="s">
        <v>30</v>
      </c>
      <c r="L16" s="31" t="s">
        <v>31</v>
      </c>
      <c r="M16" s="31" t="s">
        <v>32</v>
      </c>
      <c r="N16" s="31" t="s">
        <v>33</v>
      </c>
      <c r="O16" s="31" t="s">
        <v>34</v>
      </c>
      <c r="P16" s="31" t="s">
        <v>35</v>
      </c>
      <c r="Q16" s="31" t="s">
        <v>36</v>
      </c>
      <c r="R16" s="31" t="s">
        <v>37</v>
      </c>
      <c r="V16" s="34"/>
    </row>
    <row r="17" spans="2:19" x14ac:dyDescent="0.2">
      <c r="B17" s="35"/>
      <c r="C17" s="35">
        <v>2003</v>
      </c>
      <c r="D17" s="36" t="s">
        <v>38</v>
      </c>
      <c r="E17" s="37"/>
      <c r="F17" s="37"/>
      <c r="G17" s="37"/>
      <c r="H17" s="37"/>
      <c r="I17" s="38"/>
      <c r="J17" s="38"/>
      <c r="K17" s="37"/>
      <c r="L17" s="37"/>
      <c r="M17" s="37"/>
      <c r="N17" s="37"/>
      <c r="O17" s="37"/>
      <c r="P17" s="37"/>
      <c r="Q17" s="37"/>
      <c r="R17" s="37"/>
    </row>
    <row r="18" spans="2:19" x14ac:dyDescent="0.2">
      <c r="B18" s="35"/>
      <c r="C18" s="35">
        <v>2004</v>
      </c>
      <c r="D18" s="36" t="s">
        <v>39</v>
      </c>
      <c r="E18" s="37"/>
      <c r="F18" s="37"/>
      <c r="G18" s="37"/>
      <c r="H18" s="37"/>
      <c r="I18" s="38"/>
      <c r="J18" s="38"/>
      <c r="K18" s="37"/>
      <c r="L18" s="37"/>
      <c r="M18" s="37"/>
      <c r="N18" s="37"/>
      <c r="O18" s="37"/>
      <c r="P18" s="37"/>
      <c r="Q18" s="37"/>
      <c r="R18" s="37"/>
    </row>
    <row r="19" spans="2:19" x14ac:dyDescent="0.2">
      <c r="B19" s="35"/>
      <c r="C19" s="35">
        <v>2005</v>
      </c>
      <c r="D19" s="36" t="s">
        <v>40</v>
      </c>
      <c r="E19" s="37"/>
      <c r="F19" s="37"/>
      <c r="G19" s="37"/>
      <c r="H19" s="37"/>
      <c r="I19" s="38"/>
      <c r="J19" s="38"/>
      <c r="K19" s="37"/>
      <c r="L19" s="37"/>
      <c r="M19" s="37"/>
      <c r="N19" s="37"/>
      <c r="O19" s="37"/>
      <c r="P19" s="37"/>
      <c r="Q19" s="37"/>
      <c r="R19" s="37"/>
    </row>
    <row r="20" spans="2:19" x14ac:dyDescent="0.2">
      <c r="B20" s="35"/>
      <c r="C20" s="35">
        <v>2006</v>
      </c>
      <c r="D20" s="35" t="s">
        <v>41</v>
      </c>
      <c r="E20" s="37"/>
      <c r="F20" s="37"/>
      <c r="G20" s="37"/>
      <c r="H20" s="37"/>
      <c r="I20" s="38"/>
      <c r="J20" s="38"/>
      <c r="K20" s="37"/>
      <c r="L20" s="37"/>
      <c r="M20" s="37"/>
      <c r="N20" s="37"/>
      <c r="O20" s="37"/>
      <c r="P20" s="37"/>
      <c r="Q20" s="37"/>
      <c r="R20" s="37"/>
    </row>
    <row r="21" spans="2:19" x14ac:dyDescent="0.2">
      <c r="B21" s="35"/>
      <c r="C21" s="35">
        <v>2007</v>
      </c>
      <c r="D21" s="35" t="s">
        <v>42</v>
      </c>
      <c r="E21" s="37"/>
      <c r="F21" s="37"/>
      <c r="G21" s="37"/>
      <c r="H21" s="37"/>
      <c r="I21" s="38"/>
      <c r="J21" s="38"/>
      <c r="K21" s="37"/>
      <c r="L21" s="37"/>
      <c r="M21" s="37"/>
      <c r="N21" s="37"/>
      <c r="O21" s="37"/>
      <c r="P21" s="37"/>
      <c r="Q21" s="37"/>
      <c r="R21" s="37"/>
    </row>
    <row r="22" spans="2:19" x14ac:dyDescent="0.2">
      <c r="B22" s="40"/>
      <c r="C22" s="35">
        <v>2008</v>
      </c>
      <c r="D22" s="35" t="s">
        <v>43</v>
      </c>
      <c r="E22" s="37"/>
      <c r="F22" s="37"/>
      <c r="G22" s="37"/>
      <c r="H22" s="37"/>
      <c r="I22" s="38"/>
      <c r="J22" s="38"/>
      <c r="K22" s="37"/>
      <c r="L22" s="37"/>
      <c r="M22" s="37"/>
      <c r="N22" s="37"/>
      <c r="O22" s="37"/>
      <c r="P22" s="37"/>
      <c r="Q22" s="37"/>
      <c r="R22" s="37"/>
      <c r="S22" s="39"/>
    </row>
    <row r="23" spans="2:19" x14ac:dyDescent="0.2">
      <c r="B23" s="41"/>
      <c r="C23" s="35">
        <v>2009</v>
      </c>
      <c r="D23" s="35" t="s">
        <v>45</v>
      </c>
      <c r="E23" s="37"/>
      <c r="F23" s="37"/>
      <c r="G23" s="37"/>
      <c r="H23" s="37"/>
      <c r="I23" s="38"/>
      <c r="J23" s="38"/>
      <c r="K23" s="37"/>
      <c r="L23" s="37"/>
      <c r="M23" s="37"/>
      <c r="N23" s="37"/>
      <c r="O23" s="37"/>
      <c r="P23" s="37"/>
      <c r="Q23" s="37"/>
      <c r="R23" s="37"/>
    </row>
    <row r="24" spans="2:19" x14ac:dyDescent="0.2">
      <c r="B24" s="41"/>
      <c r="C24" s="35">
        <v>2010</v>
      </c>
      <c r="D24" s="35" t="s">
        <v>47</v>
      </c>
      <c r="E24" s="37"/>
      <c r="F24" s="37"/>
      <c r="G24" s="37"/>
      <c r="H24" s="37"/>
      <c r="I24" s="38"/>
      <c r="J24" s="38"/>
      <c r="K24" s="37"/>
      <c r="L24" s="37"/>
      <c r="M24" s="37"/>
      <c r="N24" s="37"/>
      <c r="O24" s="37"/>
      <c r="P24" s="37"/>
      <c r="Q24" s="37"/>
      <c r="R24" s="37"/>
    </row>
    <row r="25" spans="2:19" x14ac:dyDescent="0.2">
      <c r="B25" s="41"/>
      <c r="C25" s="35">
        <v>2011</v>
      </c>
      <c r="D25" s="35" t="s">
        <v>49</v>
      </c>
      <c r="E25" s="37"/>
      <c r="F25" s="37"/>
      <c r="G25" s="37"/>
      <c r="H25" s="37"/>
      <c r="I25" s="38"/>
      <c r="J25" s="38"/>
      <c r="K25" s="37"/>
      <c r="L25" s="37"/>
      <c r="M25" s="37"/>
      <c r="N25" s="37"/>
      <c r="O25" s="37"/>
      <c r="P25" s="37"/>
      <c r="Q25" s="37"/>
      <c r="R25" s="37"/>
    </row>
    <row r="26" spans="2:19" x14ac:dyDescent="0.2">
      <c r="B26" s="40"/>
      <c r="C26" s="35">
        <v>2012</v>
      </c>
      <c r="D26" s="35" t="s">
        <v>51</v>
      </c>
      <c r="E26" s="37"/>
      <c r="F26" s="37"/>
      <c r="G26" s="37"/>
      <c r="H26" s="37"/>
      <c r="I26" s="38"/>
      <c r="J26" s="38"/>
      <c r="K26" s="37"/>
      <c r="L26" s="37"/>
      <c r="M26" s="37"/>
      <c r="N26" s="37"/>
      <c r="O26" s="37"/>
      <c r="P26" s="37"/>
      <c r="Q26" s="37"/>
      <c r="R26" s="37"/>
    </row>
    <row r="27" spans="2:19" x14ac:dyDescent="0.2">
      <c r="B27" s="40"/>
      <c r="C27" s="35">
        <v>2013</v>
      </c>
      <c r="D27" s="35" t="s">
        <v>53</v>
      </c>
      <c r="E27" s="37"/>
      <c r="F27" s="37"/>
      <c r="G27" s="37"/>
      <c r="H27" s="37"/>
      <c r="I27" s="38"/>
      <c r="J27" s="38"/>
      <c r="K27" s="37"/>
      <c r="L27" s="37"/>
      <c r="M27" s="37"/>
      <c r="N27" s="37"/>
      <c r="O27" s="37"/>
      <c r="P27" s="37"/>
      <c r="Q27" s="37"/>
      <c r="R27" s="37"/>
    </row>
    <row r="28" spans="2:19" ht="16" x14ac:dyDescent="0.2">
      <c r="B28" s="40" t="s">
        <v>44</v>
      </c>
      <c r="C28" s="35">
        <v>2014</v>
      </c>
      <c r="D28" s="35" t="s">
        <v>55</v>
      </c>
      <c r="E28" s="37">
        <v>0</v>
      </c>
      <c r="F28" s="37">
        <v>0</v>
      </c>
      <c r="G28" s="37">
        <v>0</v>
      </c>
      <c r="H28" s="80">
        <v>0</v>
      </c>
      <c r="I28" s="38">
        <v>0.14176</v>
      </c>
      <c r="J28" s="38">
        <v>1.17</v>
      </c>
      <c r="K28" s="37">
        <v>0</v>
      </c>
      <c r="L28" s="37">
        <v>0</v>
      </c>
      <c r="M28" s="37">
        <v>0</v>
      </c>
      <c r="N28" s="37">
        <v>0</v>
      </c>
      <c r="O28" s="37">
        <v>0</v>
      </c>
      <c r="P28" s="37">
        <v>0</v>
      </c>
      <c r="Q28" s="37">
        <v>0</v>
      </c>
      <c r="R28" s="37">
        <v>0</v>
      </c>
    </row>
    <row r="29" spans="2:19" ht="16" x14ac:dyDescent="0.2">
      <c r="B29" s="41" t="s">
        <v>46</v>
      </c>
      <c r="C29" s="35">
        <v>2015</v>
      </c>
      <c r="D29" s="35" t="s">
        <v>57</v>
      </c>
      <c r="E29" s="37">
        <v>59666218</v>
      </c>
      <c r="F29" s="37">
        <v>0</v>
      </c>
      <c r="G29" s="37">
        <v>0</v>
      </c>
      <c r="H29" s="80">
        <v>0</v>
      </c>
      <c r="I29" s="38">
        <v>0.13669999999999999</v>
      </c>
      <c r="J29" s="38">
        <v>1.17</v>
      </c>
      <c r="K29" s="37">
        <v>0</v>
      </c>
      <c r="L29" s="37">
        <v>0</v>
      </c>
      <c r="M29" s="37">
        <v>0</v>
      </c>
      <c r="N29" s="37">
        <v>0</v>
      </c>
      <c r="O29" s="37">
        <v>0</v>
      </c>
      <c r="P29" s="37">
        <v>0</v>
      </c>
      <c r="Q29" s="37">
        <v>0</v>
      </c>
      <c r="R29" s="37">
        <v>0</v>
      </c>
    </row>
    <row r="30" spans="2:19" ht="16" x14ac:dyDescent="0.2">
      <c r="B30" s="41" t="s">
        <v>48</v>
      </c>
      <c r="C30" s="35">
        <v>2016</v>
      </c>
      <c r="D30" s="35" t="s">
        <v>59</v>
      </c>
      <c r="E30" s="37">
        <v>156224620</v>
      </c>
      <c r="F30" s="37">
        <v>29833100</v>
      </c>
      <c r="G30" s="37">
        <v>29833100</v>
      </c>
      <c r="H30" s="80">
        <v>10000000</v>
      </c>
      <c r="I30" s="38">
        <v>0.19339000000000001</v>
      </c>
      <c r="J30" s="38">
        <v>1.1132</v>
      </c>
      <c r="K30" s="37">
        <v>389796.30129000003</v>
      </c>
      <c r="L30" s="37">
        <v>169014.23208999998</v>
      </c>
      <c r="M30" s="37">
        <v>220782.06920000006</v>
      </c>
      <c r="N30" s="37">
        <v>0</v>
      </c>
      <c r="O30" s="37">
        <v>220782.06920000006</v>
      </c>
      <c r="P30" s="37">
        <v>263359</v>
      </c>
      <c r="Q30" s="37">
        <v>0</v>
      </c>
      <c r="R30" s="37">
        <v>72538</v>
      </c>
    </row>
    <row r="31" spans="2:19" ht="16" x14ac:dyDescent="0.2">
      <c r="B31" s="41" t="s">
        <v>50</v>
      </c>
      <c r="C31" s="35">
        <v>2017</v>
      </c>
      <c r="D31" s="35" t="s">
        <v>61</v>
      </c>
      <c r="E31" s="37">
        <v>156224620</v>
      </c>
      <c r="F31" s="37">
        <v>157927490</v>
      </c>
      <c r="G31" s="37">
        <v>157927490</v>
      </c>
      <c r="H31" s="80">
        <v>10000000</v>
      </c>
      <c r="I31" s="38">
        <v>0.42899999999999999</v>
      </c>
      <c r="J31" s="38">
        <v>1.17</v>
      </c>
      <c r="K31" s="37">
        <v>2525260.5650999998</v>
      </c>
      <c r="L31" s="37">
        <v>794508.93209999998</v>
      </c>
      <c r="M31" s="37">
        <v>1730751.6329999999</v>
      </c>
      <c r="N31" s="37">
        <v>0</v>
      </c>
      <c r="O31" s="37">
        <v>1730751.6329999999</v>
      </c>
      <c r="P31" s="37">
        <v>1256817</v>
      </c>
      <c r="Q31" s="37">
        <v>0</v>
      </c>
      <c r="R31" s="37">
        <v>72538</v>
      </c>
    </row>
    <row r="32" spans="2:19" ht="16" x14ac:dyDescent="0.2">
      <c r="B32" s="40" t="s">
        <v>52</v>
      </c>
      <c r="C32" s="35">
        <v>2018</v>
      </c>
      <c r="D32" s="35" t="s">
        <v>63</v>
      </c>
      <c r="E32" s="83">
        <v>156224620</v>
      </c>
      <c r="F32" s="37">
        <v>135999950</v>
      </c>
      <c r="G32" s="37">
        <v>135999950</v>
      </c>
      <c r="H32" s="37">
        <v>10000000</v>
      </c>
      <c r="I32" s="38">
        <v>0.42899999999999999</v>
      </c>
      <c r="J32" s="38">
        <v>1.17</v>
      </c>
      <c r="K32" s="37">
        <f>G32*(I32+J32)/100</f>
        <v>2174639.2004999998</v>
      </c>
      <c r="L32" s="37">
        <f>((G32*I32)+(H32*J32))/100</f>
        <v>700439.7855</v>
      </c>
      <c r="M32" s="37">
        <f>K32-L32</f>
        <v>1474199.4149999998</v>
      </c>
      <c r="N32" s="37">
        <v>0</v>
      </c>
      <c r="O32" s="37">
        <f>N32+M32</f>
        <v>1474199.4149999998</v>
      </c>
      <c r="P32" s="37">
        <v>0</v>
      </c>
      <c r="Q32" s="37">
        <v>0</v>
      </c>
      <c r="R32" s="37">
        <v>72538</v>
      </c>
    </row>
    <row r="33" spans="2:18" ht="16" x14ac:dyDescent="0.2">
      <c r="B33" s="40" t="s">
        <v>54</v>
      </c>
      <c r="C33" s="35">
        <v>2019</v>
      </c>
      <c r="D33" s="35" t="s">
        <v>65</v>
      </c>
      <c r="E33" s="83">
        <v>156224620</v>
      </c>
      <c r="F33" s="37">
        <v>125990360</v>
      </c>
      <c r="G33" s="37">
        <v>125990360</v>
      </c>
      <c r="H33" s="37">
        <v>10000000</v>
      </c>
      <c r="I33" s="38">
        <v>0.45300000000000001</v>
      </c>
      <c r="J33" s="38">
        <v>1.0683499999999999</v>
      </c>
      <c r="K33" s="37">
        <f>G33*(I33+J33)/100</f>
        <v>1916754.3418599998</v>
      </c>
      <c r="L33" s="37">
        <f>((G33*I33)+(H33*J33))/100</f>
        <v>677571.3308</v>
      </c>
      <c r="M33" s="37">
        <f t="shared" ref="M33:M48" si="0">K33-L33</f>
        <v>1239183.0110599999</v>
      </c>
      <c r="N33" s="37">
        <v>0</v>
      </c>
      <c r="O33" s="37">
        <f>N33+M33</f>
        <v>1239183.0110599999</v>
      </c>
      <c r="P33" s="37">
        <v>0</v>
      </c>
      <c r="Q33" s="37">
        <v>0</v>
      </c>
      <c r="R33" s="37">
        <v>72538</v>
      </c>
    </row>
    <row r="34" spans="2:18" ht="16" x14ac:dyDescent="0.2">
      <c r="B34" s="40" t="s">
        <v>56</v>
      </c>
      <c r="C34" s="35">
        <v>2020</v>
      </c>
      <c r="D34" s="35" t="s">
        <v>67</v>
      </c>
      <c r="E34" s="84">
        <v>156224620</v>
      </c>
      <c r="F34" s="84">
        <v>115911131.2</v>
      </c>
      <c r="G34" s="84">
        <v>115911131.2</v>
      </c>
      <c r="H34" s="84">
        <v>10000000</v>
      </c>
      <c r="I34" s="70">
        <v>0.45300000000000001</v>
      </c>
      <c r="J34" s="70">
        <v>1.0547500000000001</v>
      </c>
      <c r="K34" s="69">
        <f t="shared" ref="K34:K49" si="1">G34*(I34+J34)/100</f>
        <v>1747650.0806680003</v>
      </c>
      <c r="L34" s="69">
        <f t="shared" ref="L34:L49" si="2">((G34*I34)+(H34*J34))/100</f>
        <v>630552.424336</v>
      </c>
      <c r="M34" s="69">
        <f t="shared" si="0"/>
        <v>1117097.6563320002</v>
      </c>
      <c r="N34" s="69">
        <v>0</v>
      </c>
      <c r="O34" s="69">
        <f t="shared" ref="O34:O49" si="3">N34+M34</f>
        <v>1117097.6563320002</v>
      </c>
      <c r="P34" s="69">
        <v>0</v>
      </c>
      <c r="Q34" s="69">
        <v>0</v>
      </c>
      <c r="R34" s="69">
        <v>72538</v>
      </c>
    </row>
    <row r="35" spans="2:18" ht="16" x14ac:dyDescent="0.2">
      <c r="B35" s="40" t="s">
        <v>58</v>
      </c>
      <c r="C35" s="35">
        <v>2021</v>
      </c>
      <c r="D35" s="35" t="s">
        <v>69</v>
      </c>
      <c r="E35" s="84">
        <v>156224620</v>
      </c>
      <c r="F35" s="84">
        <v>106638240.70400001</v>
      </c>
      <c r="G35" s="84">
        <v>106638240.70400001</v>
      </c>
      <c r="H35" s="84">
        <v>10000000</v>
      </c>
      <c r="I35" s="70">
        <v>0.45300000000000001</v>
      </c>
      <c r="J35" s="70">
        <v>1.0547500000000001</v>
      </c>
      <c r="K35" s="69">
        <f t="shared" si="1"/>
        <v>1607838.0742145604</v>
      </c>
      <c r="L35" s="69">
        <f t="shared" si="2"/>
        <v>588546.23038912006</v>
      </c>
      <c r="M35" s="69">
        <f t="shared" si="0"/>
        <v>1019291.8438254404</v>
      </c>
      <c r="N35" s="69">
        <v>0</v>
      </c>
      <c r="O35" s="69">
        <f t="shared" si="3"/>
        <v>1019291.8438254404</v>
      </c>
      <c r="P35" s="69">
        <v>0</v>
      </c>
      <c r="Q35" s="69">
        <v>0</v>
      </c>
      <c r="R35" s="69">
        <v>72538</v>
      </c>
    </row>
    <row r="36" spans="2:18" ht="16" x14ac:dyDescent="0.2">
      <c r="B36" s="40" t="s">
        <v>60</v>
      </c>
      <c r="C36" s="35">
        <v>2022</v>
      </c>
      <c r="D36" s="35" t="s">
        <v>70</v>
      </c>
      <c r="E36" s="84">
        <v>156224620</v>
      </c>
      <c r="F36" s="84">
        <v>98107181.447680011</v>
      </c>
      <c r="G36" s="84">
        <v>98107181.447680011</v>
      </c>
      <c r="H36" s="84">
        <v>10000000</v>
      </c>
      <c r="I36" s="70">
        <v>0.45300000000000001</v>
      </c>
      <c r="J36" s="70">
        <v>1.0547500000000001</v>
      </c>
      <c r="K36" s="69">
        <f t="shared" si="1"/>
        <v>1479211.0282773953</v>
      </c>
      <c r="L36" s="69">
        <f t="shared" si="2"/>
        <v>549900.53195799049</v>
      </c>
      <c r="M36" s="69">
        <f t="shared" si="0"/>
        <v>929310.4963194048</v>
      </c>
      <c r="N36" s="69">
        <v>0</v>
      </c>
      <c r="O36" s="69">
        <f t="shared" si="3"/>
        <v>929310.4963194048</v>
      </c>
      <c r="P36" s="69">
        <v>0</v>
      </c>
      <c r="Q36" s="69">
        <v>0</v>
      </c>
      <c r="R36" s="69">
        <v>72538</v>
      </c>
    </row>
    <row r="37" spans="2:18" ht="16" x14ac:dyDescent="0.2">
      <c r="B37" s="40" t="s">
        <v>62</v>
      </c>
      <c r="C37" s="35">
        <v>2023</v>
      </c>
      <c r="D37" s="35" t="s">
        <v>71</v>
      </c>
      <c r="E37" s="84">
        <v>156224620</v>
      </c>
      <c r="F37" s="84">
        <v>90258606.931865618</v>
      </c>
      <c r="G37" s="84">
        <v>90258606.931865618</v>
      </c>
      <c r="H37" s="84">
        <v>10000000</v>
      </c>
      <c r="I37" s="70">
        <v>0.45300000000000001</v>
      </c>
      <c r="J37" s="70">
        <v>1.0547500000000001</v>
      </c>
      <c r="K37" s="69">
        <f t="shared" si="1"/>
        <v>1360874.1460152038</v>
      </c>
      <c r="L37" s="69">
        <f t="shared" si="2"/>
        <v>514346.48940135131</v>
      </c>
      <c r="M37" s="69">
        <f t="shared" si="0"/>
        <v>846527.65661385248</v>
      </c>
      <c r="N37" s="69">
        <v>0</v>
      </c>
      <c r="O37" s="69">
        <f t="shared" si="3"/>
        <v>846527.65661385248</v>
      </c>
      <c r="P37" s="69">
        <v>0</v>
      </c>
      <c r="Q37" s="69">
        <v>0</v>
      </c>
      <c r="R37" s="69">
        <v>72538</v>
      </c>
    </row>
    <row r="38" spans="2:18" ht="16" x14ac:dyDescent="0.2">
      <c r="B38" s="40" t="s">
        <v>64</v>
      </c>
      <c r="C38" s="35">
        <v>2024</v>
      </c>
      <c r="D38" s="35" t="s">
        <v>72</v>
      </c>
      <c r="E38" s="84">
        <v>156224620</v>
      </c>
      <c r="F38" s="84">
        <v>83037918.377316371</v>
      </c>
      <c r="G38" s="84">
        <v>83037918.377316371</v>
      </c>
      <c r="H38" s="84">
        <v>83037918.377316371</v>
      </c>
      <c r="I38" s="70">
        <v>0.45300000000000001</v>
      </c>
      <c r="J38" s="70">
        <v>1.0547500000000001</v>
      </c>
      <c r="K38" s="69">
        <f t="shared" si="1"/>
        <v>1252004.2143339878</v>
      </c>
      <c r="L38" s="69">
        <f t="shared" si="2"/>
        <v>1252004.2143339876</v>
      </c>
      <c r="M38" s="69">
        <f t="shared" si="0"/>
        <v>0</v>
      </c>
      <c r="N38" s="69">
        <v>0</v>
      </c>
      <c r="O38" s="69">
        <f t="shared" si="3"/>
        <v>0</v>
      </c>
      <c r="P38" s="69">
        <v>0</v>
      </c>
      <c r="Q38" s="69">
        <v>0</v>
      </c>
      <c r="R38" s="69">
        <v>72538</v>
      </c>
    </row>
    <row r="39" spans="2:18" ht="16" x14ac:dyDescent="0.2">
      <c r="B39" s="40" t="s">
        <v>66</v>
      </c>
      <c r="C39" s="35">
        <v>2025</v>
      </c>
      <c r="D39" s="35" t="s">
        <v>73</v>
      </c>
      <c r="E39" s="84">
        <v>156224620</v>
      </c>
      <c r="F39" s="84">
        <v>76394884.907131061</v>
      </c>
      <c r="G39" s="84">
        <v>76394884.907131061</v>
      </c>
      <c r="H39" s="84">
        <v>76394884.907131061</v>
      </c>
      <c r="I39" s="70">
        <v>0.45300000000000001</v>
      </c>
      <c r="J39" s="70">
        <v>1.0547500000000001</v>
      </c>
      <c r="K39" s="69">
        <f t="shared" si="1"/>
        <v>1151843.8771872688</v>
      </c>
      <c r="L39" s="69">
        <f t="shared" si="2"/>
        <v>1151843.8771872686</v>
      </c>
      <c r="M39" s="69">
        <f t="shared" si="0"/>
        <v>0</v>
      </c>
      <c r="N39" s="69">
        <v>0</v>
      </c>
      <c r="O39" s="69">
        <f t="shared" si="3"/>
        <v>0</v>
      </c>
      <c r="P39" s="69">
        <v>0</v>
      </c>
      <c r="Q39" s="69">
        <v>0</v>
      </c>
      <c r="R39" s="69">
        <v>72538</v>
      </c>
    </row>
    <row r="40" spans="2:18" ht="16" x14ac:dyDescent="0.2">
      <c r="B40" s="40" t="s">
        <v>68</v>
      </c>
      <c r="C40" s="35">
        <v>2026</v>
      </c>
      <c r="D40" s="35" t="s">
        <v>74</v>
      </c>
      <c r="E40" s="84">
        <v>156224620</v>
      </c>
      <c r="F40" s="84">
        <v>70283294.114560574</v>
      </c>
      <c r="G40" s="84">
        <v>70283294.114560574</v>
      </c>
      <c r="H40" s="84">
        <v>70283294.114560574</v>
      </c>
      <c r="I40" s="70">
        <v>0.45300000000000001</v>
      </c>
      <c r="J40" s="70">
        <v>1.0547500000000001</v>
      </c>
      <c r="K40" s="69">
        <f t="shared" si="1"/>
        <v>1059696.3670122873</v>
      </c>
      <c r="L40" s="69">
        <f t="shared" si="2"/>
        <v>1059696.367012287</v>
      </c>
      <c r="M40" s="69">
        <f t="shared" si="0"/>
        <v>0</v>
      </c>
      <c r="N40" s="69">
        <v>0</v>
      </c>
      <c r="O40" s="69">
        <f t="shared" si="3"/>
        <v>0</v>
      </c>
      <c r="P40" s="69">
        <v>0</v>
      </c>
      <c r="Q40" s="69">
        <v>0</v>
      </c>
      <c r="R40" s="69">
        <v>72538</v>
      </c>
    </row>
    <row r="41" spans="2:18" x14ac:dyDescent="0.2">
      <c r="B41" s="42"/>
      <c r="C41" s="35">
        <v>2027</v>
      </c>
      <c r="D41" s="35" t="s">
        <v>75</v>
      </c>
      <c r="E41" s="69"/>
      <c r="F41" s="69"/>
      <c r="G41" s="69"/>
      <c r="H41" s="69"/>
      <c r="I41" s="70"/>
      <c r="J41" s="70"/>
      <c r="K41" s="69">
        <f t="shared" si="1"/>
        <v>0</v>
      </c>
      <c r="L41" s="69">
        <f t="shared" si="2"/>
        <v>0</v>
      </c>
      <c r="M41" s="69">
        <f t="shared" si="0"/>
        <v>0</v>
      </c>
      <c r="N41" s="69"/>
      <c r="O41" s="69">
        <f t="shared" si="3"/>
        <v>0</v>
      </c>
      <c r="P41" s="69"/>
      <c r="Q41" s="69">
        <v>0</v>
      </c>
      <c r="R41" s="69"/>
    </row>
    <row r="42" spans="2:18" x14ac:dyDescent="0.2">
      <c r="B42" s="42"/>
      <c r="C42" s="35">
        <v>2028</v>
      </c>
      <c r="D42" s="35" t="s">
        <v>76</v>
      </c>
      <c r="E42" s="69"/>
      <c r="F42" s="69"/>
      <c r="G42" s="69"/>
      <c r="H42" s="69"/>
      <c r="I42" s="70"/>
      <c r="J42" s="70"/>
      <c r="K42" s="69">
        <f t="shared" si="1"/>
        <v>0</v>
      </c>
      <c r="L42" s="69">
        <f t="shared" si="2"/>
        <v>0</v>
      </c>
      <c r="M42" s="69">
        <f t="shared" si="0"/>
        <v>0</v>
      </c>
      <c r="N42" s="69"/>
      <c r="O42" s="69">
        <f t="shared" si="3"/>
        <v>0</v>
      </c>
      <c r="P42" s="69"/>
      <c r="Q42" s="69">
        <v>0</v>
      </c>
      <c r="R42" s="69"/>
    </row>
    <row r="43" spans="2:18" x14ac:dyDescent="0.2">
      <c r="B43" s="42"/>
      <c r="C43" s="35">
        <v>2029</v>
      </c>
      <c r="D43" s="35" t="s">
        <v>77</v>
      </c>
      <c r="E43" s="69"/>
      <c r="F43" s="69"/>
      <c r="G43" s="69"/>
      <c r="H43" s="69"/>
      <c r="I43" s="70"/>
      <c r="J43" s="70"/>
      <c r="K43" s="69">
        <f t="shared" si="1"/>
        <v>0</v>
      </c>
      <c r="L43" s="69">
        <f t="shared" si="2"/>
        <v>0</v>
      </c>
      <c r="M43" s="69">
        <f t="shared" si="0"/>
        <v>0</v>
      </c>
      <c r="N43" s="69"/>
      <c r="O43" s="69">
        <f t="shared" si="3"/>
        <v>0</v>
      </c>
      <c r="P43" s="69"/>
      <c r="Q43" s="69">
        <v>0</v>
      </c>
      <c r="R43" s="69"/>
    </row>
    <row r="44" spans="2:18" x14ac:dyDescent="0.2">
      <c r="B44" s="42"/>
      <c r="C44" s="35">
        <v>2030</v>
      </c>
      <c r="D44" s="35" t="s">
        <v>78</v>
      </c>
      <c r="E44" s="69"/>
      <c r="F44" s="69"/>
      <c r="G44" s="69"/>
      <c r="H44" s="69"/>
      <c r="I44" s="70"/>
      <c r="J44" s="70"/>
      <c r="K44" s="69">
        <f t="shared" si="1"/>
        <v>0</v>
      </c>
      <c r="L44" s="69">
        <f t="shared" si="2"/>
        <v>0</v>
      </c>
      <c r="M44" s="69">
        <f t="shared" si="0"/>
        <v>0</v>
      </c>
      <c r="N44" s="69"/>
      <c r="O44" s="69">
        <f t="shared" si="3"/>
        <v>0</v>
      </c>
      <c r="P44" s="69"/>
      <c r="Q44" s="69">
        <v>0</v>
      </c>
      <c r="R44" s="69"/>
    </row>
    <row r="45" spans="2:18" x14ac:dyDescent="0.2">
      <c r="B45" s="42"/>
      <c r="C45" s="35">
        <v>2031</v>
      </c>
      <c r="D45" s="35" t="s">
        <v>79</v>
      </c>
      <c r="E45" s="69"/>
      <c r="F45" s="69"/>
      <c r="G45" s="69"/>
      <c r="H45" s="69"/>
      <c r="I45" s="70"/>
      <c r="J45" s="70"/>
      <c r="K45" s="69">
        <f t="shared" si="1"/>
        <v>0</v>
      </c>
      <c r="L45" s="69">
        <f t="shared" si="2"/>
        <v>0</v>
      </c>
      <c r="M45" s="69">
        <f t="shared" si="0"/>
        <v>0</v>
      </c>
      <c r="N45" s="69"/>
      <c r="O45" s="69">
        <f t="shared" si="3"/>
        <v>0</v>
      </c>
      <c r="P45" s="69"/>
      <c r="Q45" s="69">
        <v>0</v>
      </c>
      <c r="R45" s="69"/>
    </row>
    <row r="46" spans="2:18" x14ac:dyDescent="0.2">
      <c r="B46" s="35"/>
      <c r="C46" s="35">
        <v>2032</v>
      </c>
      <c r="D46" s="35" t="s">
        <v>80</v>
      </c>
      <c r="E46" s="69"/>
      <c r="F46" s="69"/>
      <c r="G46" s="69"/>
      <c r="H46" s="69"/>
      <c r="I46" s="70"/>
      <c r="J46" s="70"/>
      <c r="K46" s="69">
        <f t="shared" si="1"/>
        <v>0</v>
      </c>
      <c r="L46" s="69">
        <f t="shared" si="2"/>
        <v>0</v>
      </c>
      <c r="M46" s="69">
        <f t="shared" si="0"/>
        <v>0</v>
      </c>
      <c r="N46" s="69"/>
      <c r="O46" s="69">
        <f t="shared" si="3"/>
        <v>0</v>
      </c>
      <c r="P46" s="69"/>
      <c r="Q46" s="69">
        <v>0</v>
      </c>
      <c r="R46" s="69"/>
    </row>
    <row r="47" spans="2:18" x14ac:dyDescent="0.2">
      <c r="B47" s="35"/>
      <c r="C47" s="35">
        <v>2033</v>
      </c>
      <c r="D47" s="35" t="s">
        <v>81</v>
      </c>
      <c r="E47" s="69"/>
      <c r="F47" s="69"/>
      <c r="G47" s="69"/>
      <c r="H47" s="69"/>
      <c r="I47" s="70"/>
      <c r="J47" s="70"/>
      <c r="K47" s="69">
        <f t="shared" si="1"/>
        <v>0</v>
      </c>
      <c r="L47" s="69">
        <f t="shared" si="2"/>
        <v>0</v>
      </c>
      <c r="M47" s="69">
        <f t="shared" si="0"/>
        <v>0</v>
      </c>
      <c r="N47" s="69"/>
      <c r="O47" s="69">
        <f t="shared" si="3"/>
        <v>0</v>
      </c>
      <c r="P47" s="69"/>
      <c r="Q47" s="69">
        <v>0</v>
      </c>
      <c r="R47" s="69"/>
    </row>
    <row r="48" spans="2:18" x14ac:dyDescent="0.2">
      <c r="B48" s="35"/>
      <c r="C48" s="35">
        <v>2034</v>
      </c>
      <c r="D48" s="35" t="s">
        <v>82</v>
      </c>
      <c r="E48" s="69"/>
      <c r="F48" s="69"/>
      <c r="G48" s="69"/>
      <c r="H48" s="69"/>
      <c r="I48" s="70"/>
      <c r="J48" s="70"/>
      <c r="K48" s="69">
        <f t="shared" si="1"/>
        <v>0</v>
      </c>
      <c r="L48" s="69">
        <f t="shared" si="2"/>
        <v>0</v>
      </c>
      <c r="M48" s="69">
        <f t="shared" si="0"/>
        <v>0</v>
      </c>
      <c r="N48" s="69"/>
      <c r="O48" s="69">
        <f t="shared" si="3"/>
        <v>0</v>
      </c>
      <c r="P48" s="69"/>
      <c r="Q48" s="69">
        <v>0</v>
      </c>
      <c r="R48" s="69"/>
    </row>
    <row r="49" spans="2:19" x14ac:dyDescent="0.2">
      <c r="B49" s="35"/>
      <c r="C49" s="35">
        <v>2035</v>
      </c>
      <c r="D49" s="35" t="s">
        <v>83</v>
      </c>
      <c r="E49" s="69"/>
      <c r="F49" s="69"/>
      <c r="G49" s="69"/>
      <c r="H49" s="69"/>
      <c r="I49" s="70"/>
      <c r="J49" s="70"/>
      <c r="K49" s="69">
        <f t="shared" si="1"/>
        <v>0</v>
      </c>
      <c r="L49" s="69">
        <f t="shared" si="2"/>
        <v>0</v>
      </c>
      <c r="M49" s="69">
        <f>K49-L49</f>
        <v>0</v>
      </c>
      <c r="N49" s="69"/>
      <c r="O49" s="69">
        <f t="shared" si="3"/>
        <v>0</v>
      </c>
      <c r="P49" s="69"/>
      <c r="Q49" s="69">
        <v>0</v>
      </c>
      <c r="R49" s="69"/>
    </row>
    <row r="50" spans="2:19" x14ac:dyDescent="0.2">
      <c r="B50" s="43"/>
      <c r="E50" s="44"/>
      <c r="F50" s="44"/>
      <c r="G50" s="44"/>
      <c r="H50" s="44"/>
      <c r="I50" s="45"/>
      <c r="J50" s="45"/>
      <c r="K50" s="44"/>
      <c r="L50" s="44"/>
      <c r="M50" s="44"/>
      <c r="N50" s="44"/>
      <c r="O50" s="44"/>
      <c r="P50" s="44"/>
      <c r="Q50" s="44"/>
      <c r="R50" s="44"/>
    </row>
    <row r="51" spans="2:19" x14ac:dyDescent="0.2">
      <c r="E51" s="46">
        <f>MAX(E17:E49)</f>
        <v>156224620</v>
      </c>
      <c r="F51" s="44"/>
      <c r="G51" s="44"/>
      <c r="H51" s="44"/>
      <c r="I51" s="45"/>
      <c r="J51" s="45"/>
      <c r="K51" s="44"/>
      <c r="L51" s="44"/>
      <c r="M51" s="46">
        <f>SUM(M17:M49)</f>
        <v>8577143.7813506965</v>
      </c>
      <c r="N51" s="46">
        <f t="shared" ref="N51:R51" si="4">SUM(N17:N49)</f>
        <v>0</v>
      </c>
      <c r="O51" s="46">
        <f t="shared" si="4"/>
        <v>8577143.7813506965</v>
      </c>
      <c r="P51" s="46">
        <f t="shared" si="4"/>
        <v>1520176</v>
      </c>
      <c r="Q51" s="46">
        <f t="shared" si="4"/>
        <v>0</v>
      </c>
      <c r="R51" s="46">
        <f t="shared" si="4"/>
        <v>797918</v>
      </c>
    </row>
    <row r="52" spans="2:19" s="19" customFormat="1" x14ac:dyDescent="0.2">
      <c r="D52" s="64" t="s">
        <v>84</v>
      </c>
      <c r="E52" s="47" t="s">
        <v>85</v>
      </c>
      <c r="F52" s="35"/>
      <c r="G52" s="35"/>
      <c r="H52" s="35"/>
      <c r="I52" s="35"/>
      <c r="J52" s="35"/>
      <c r="K52" s="35"/>
      <c r="L52" s="35"/>
      <c r="M52" s="35" t="s">
        <v>86</v>
      </c>
      <c r="N52" s="35" t="s">
        <v>86</v>
      </c>
      <c r="O52" s="35" t="s">
        <v>86</v>
      </c>
      <c r="P52" s="35" t="s">
        <v>86</v>
      </c>
      <c r="Q52" s="35" t="s">
        <v>86</v>
      </c>
      <c r="R52" s="35" t="s">
        <v>86</v>
      </c>
    </row>
    <row r="53" spans="2:19" s="19" customFormat="1" x14ac:dyDescent="0.2">
      <c r="E53" s="48"/>
      <c r="F53" s="49"/>
      <c r="G53" s="49"/>
      <c r="H53" s="49"/>
      <c r="I53" s="49"/>
      <c r="J53" s="49"/>
      <c r="K53" s="49"/>
      <c r="L53" s="49"/>
      <c r="M53" s="49"/>
      <c r="N53" s="49"/>
      <c r="O53" s="49"/>
      <c r="P53" s="49"/>
      <c r="Q53" s="49"/>
      <c r="R53" s="49"/>
    </row>
    <row r="54" spans="2:19" x14ac:dyDescent="0.2">
      <c r="C54" s="16" t="s">
        <v>105</v>
      </c>
      <c r="E54" s="43"/>
    </row>
    <row r="55" spans="2:19" x14ac:dyDescent="0.2">
      <c r="B55" s="43"/>
      <c r="D55" s="50" t="s">
        <v>87</v>
      </c>
    </row>
    <row r="56" spans="2:19" x14ac:dyDescent="0.2">
      <c r="B56" s="43"/>
      <c r="D56" s="50"/>
    </row>
    <row r="57" spans="2:19" x14ac:dyDescent="0.2">
      <c r="B57" s="43" t="s">
        <v>88</v>
      </c>
      <c r="N57" s="51" t="s">
        <v>89</v>
      </c>
      <c r="O57" s="52"/>
      <c r="P57" s="43"/>
      <c r="Q57" s="43"/>
    </row>
    <row r="58" spans="2:19" x14ac:dyDescent="0.2">
      <c r="B58" s="43"/>
      <c r="D58" s="53" t="s">
        <v>90</v>
      </c>
      <c r="E58" s="81" t="s">
        <v>120</v>
      </c>
      <c r="F58" s="54"/>
      <c r="G58" s="25"/>
      <c r="H58" s="55"/>
      <c r="N58" s="56" t="s">
        <v>91</v>
      </c>
      <c r="O58" s="57"/>
      <c r="P58" s="43"/>
      <c r="Q58" s="43"/>
    </row>
    <row r="59" spans="2:19" x14ac:dyDescent="0.2">
      <c r="D59" s="58" t="s">
        <v>92</v>
      </c>
      <c r="E59" s="81" t="s">
        <v>121</v>
      </c>
      <c r="F59" s="59"/>
      <c r="G59" s="54"/>
      <c r="H59" s="60"/>
      <c r="N59" s="61" t="s">
        <v>93</v>
      </c>
    </row>
    <row r="60" spans="2:19" x14ac:dyDescent="0.2">
      <c r="B60" s="43"/>
      <c r="D60" s="53" t="s">
        <v>94</v>
      </c>
      <c r="E60" s="81" t="s">
        <v>122</v>
      </c>
      <c r="F60" s="62"/>
      <c r="G60" s="62"/>
      <c r="H60" s="63"/>
      <c r="N60" s="61" t="s">
        <v>95</v>
      </c>
    </row>
    <row r="61" spans="2:19" x14ac:dyDescent="0.2">
      <c r="D61" s="53" t="s">
        <v>96</v>
      </c>
      <c r="E61" s="82" t="s">
        <v>123</v>
      </c>
      <c r="F61" s="54"/>
      <c r="G61" s="25"/>
      <c r="H61" s="55"/>
      <c r="N61" s="50" t="s">
        <v>97</v>
      </c>
    </row>
    <row r="62" spans="2:19" x14ac:dyDescent="0.2">
      <c r="D62" s="55"/>
      <c r="E62" s="43"/>
    </row>
    <row r="63" spans="2:19" x14ac:dyDescent="0.2">
      <c r="D63" s="55"/>
      <c r="E63" s="43"/>
      <c r="S63" s="64" t="s">
        <v>106</v>
      </c>
    </row>
    <row r="64" spans="2:19" x14ac:dyDescent="0.2">
      <c r="D64" s="55"/>
      <c r="E64" s="43"/>
    </row>
    <row r="65" spans="4:4" x14ac:dyDescent="0.2">
      <c r="D65" s="65"/>
    </row>
    <row r="66" spans="4:4" x14ac:dyDescent="0.2">
      <c r="D66" s="65"/>
    </row>
    <row r="67" spans="4:4" x14ac:dyDescent="0.2">
      <c r="D67" s="65"/>
    </row>
    <row r="68" spans="4:4" x14ac:dyDescent="0.2">
      <c r="D68" s="65"/>
    </row>
    <row r="69" spans="4:4" x14ac:dyDescent="0.2">
      <c r="D69" s="65"/>
    </row>
    <row r="70" spans="4:4" x14ac:dyDescent="0.2">
      <c r="D70" s="65"/>
    </row>
  </sheetData>
  <hyperlinks>
    <hyperlink ref="E61" r:id="rId1" xr:uid="{00000000-0004-0000-0000-000000000000}"/>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workbookViewId="0">
      <selection activeCell="A4" sqref="A4"/>
    </sheetView>
  </sheetViews>
  <sheetFormatPr baseColWidth="10" defaultColWidth="8.83203125" defaultRowHeight="15" x14ac:dyDescent="0.2"/>
  <cols>
    <col min="1" max="1" width="120.83203125" style="15" customWidth="1"/>
    <col min="2" max="2" width="102.1640625" customWidth="1"/>
  </cols>
  <sheetData>
    <row r="1" spans="1:1" x14ac:dyDescent="0.2">
      <c r="A1" s="75" t="s">
        <v>103</v>
      </c>
    </row>
    <row r="2" spans="1:1" ht="37.5" customHeight="1" x14ac:dyDescent="0.2">
      <c r="A2" s="66" t="s">
        <v>108</v>
      </c>
    </row>
    <row r="3" spans="1:1" x14ac:dyDescent="0.2">
      <c r="A3" s="1"/>
    </row>
    <row r="4" spans="1:1" ht="72" customHeight="1" x14ac:dyDescent="0.2">
      <c r="A4" s="1" t="s">
        <v>114</v>
      </c>
    </row>
    <row r="5" spans="1:1" ht="40.5" customHeight="1" x14ac:dyDescent="0.2">
      <c r="A5" s="2" t="s">
        <v>109</v>
      </c>
    </row>
    <row r="6" spans="1:1" ht="26.25" customHeight="1" x14ac:dyDescent="0.2">
      <c r="A6" s="1" t="s">
        <v>113</v>
      </c>
    </row>
    <row r="7" spans="1:1" ht="30" customHeight="1" x14ac:dyDescent="0.2">
      <c r="A7" s="3" t="s">
        <v>100</v>
      </c>
    </row>
    <row r="8" spans="1:1" ht="57" customHeight="1" x14ac:dyDescent="0.2">
      <c r="A8" s="1" t="s">
        <v>101</v>
      </c>
    </row>
    <row r="9" spans="1:1" ht="32" x14ac:dyDescent="0.2">
      <c r="A9" s="1" t="s">
        <v>99</v>
      </c>
    </row>
    <row r="10" spans="1:1" ht="39" customHeight="1" x14ac:dyDescent="0.2">
      <c r="A10" s="3" t="s">
        <v>0</v>
      </c>
    </row>
    <row r="11" spans="1:1" ht="57" customHeight="1" x14ac:dyDescent="0.2">
      <c r="A11" s="3" t="s">
        <v>1</v>
      </c>
    </row>
    <row r="12" spans="1:1" ht="16" x14ac:dyDescent="0.2">
      <c r="A12" s="3" t="s">
        <v>2</v>
      </c>
    </row>
    <row r="13" spans="1:1" x14ac:dyDescent="0.2">
      <c r="A13" s="4" t="s">
        <v>3</v>
      </c>
    </row>
    <row r="14" spans="1:1" x14ac:dyDescent="0.2">
      <c r="A14" s="4" t="s">
        <v>4</v>
      </c>
    </row>
    <row r="15" spans="1:1" x14ac:dyDescent="0.2">
      <c r="A15" s="4" t="s">
        <v>5</v>
      </c>
    </row>
    <row r="16" spans="1:1" x14ac:dyDescent="0.2">
      <c r="A16" s="4" t="s">
        <v>6</v>
      </c>
    </row>
    <row r="17" spans="1:2" x14ac:dyDescent="0.2">
      <c r="A17" s="4" t="s">
        <v>7</v>
      </c>
    </row>
    <row r="18" spans="1:2" x14ac:dyDescent="0.2">
      <c r="A18" s="4" t="s">
        <v>8</v>
      </c>
    </row>
    <row r="19" spans="1:2" x14ac:dyDescent="0.2">
      <c r="A19" s="5"/>
    </row>
    <row r="20" spans="1:2" x14ac:dyDescent="0.2">
      <c r="A20" s="6" t="s">
        <v>98</v>
      </c>
    </row>
    <row r="21" spans="1:2" x14ac:dyDescent="0.2">
      <c r="A21" s="1"/>
    </row>
    <row r="22" spans="1:2" ht="140.25" customHeight="1" x14ac:dyDescent="0.2">
      <c r="A22" s="7" t="s">
        <v>110</v>
      </c>
    </row>
    <row r="23" spans="1:2" ht="16" x14ac:dyDescent="0.2">
      <c r="A23" s="67"/>
    </row>
    <row r="24" spans="1:2" ht="16" x14ac:dyDescent="0.2">
      <c r="A24" s="8" t="s">
        <v>106</v>
      </c>
      <c r="B24" s="9"/>
    </row>
    <row r="25" spans="1:2" x14ac:dyDescent="0.2">
      <c r="A25" s="10"/>
      <c r="B25" s="11"/>
    </row>
    <row r="26" spans="1:2" x14ac:dyDescent="0.2">
      <c r="A26" s="12"/>
      <c r="B26" s="11"/>
    </row>
    <row r="29" spans="1:2" x14ac:dyDescent="0.2">
      <c r="A29" s="13"/>
    </row>
    <row r="34" spans="1:1" x14ac:dyDescent="0.2">
      <c r="A34" s="14"/>
    </row>
    <row r="35" spans="1:1" x14ac:dyDescent="0.2">
      <c r="A35" s="14"/>
    </row>
    <row r="36" spans="1:1" x14ac:dyDescent="0.2">
      <c r="A36" s="14"/>
    </row>
    <row r="37" spans="1:1" x14ac:dyDescent="0.2">
      <c r="A37" s="14"/>
    </row>
    <row r="38" spans="1:1" x14ac:dyDescent="0.2">
      <c r="A38" s="14"/>
    </row>
    <row r="39" spans="1:1" x14ac:dyDescent="0.2">
      <c r="A39" s="14"/>
    </row>
    <row r="40" spans="1:1" x14ac:dyDescent="0.2">
      <c r="A40" s="13"/>
    </row>
    <row r="41" spans="1:1" x14ac:dyDescent="0.2">
      <c r="A41" s="14"/>
    </row>
    <row r="59" spans="24:24" x14ac:dyDescent="0.2">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3D-CDR-2020</vt:lpstr>
      <vt:lpstr>3D-CDR-2020 Instr</vt:lpstr>
      <vt:lpstr>'3D-CDR-2020'!Print_Area</vt:lpstr>
      <vt:lpstr>'3D-CDR-2020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2020-02-20T21:25:57Z</dcterms:created>
  <dcterms:modified xsi:type="dcterms:W3CDTF">2020-08-02T23:44:42Z</dcterms:modified>
</cp:coreProperties>
</file>