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15" documentId="13_ncr:1_{75A0D875-7774-41AD-BB91-2CBDC73EE1B2}" xr6:coauthVersionLast="45" xr6:coauthVersionMax="45" xr10:uidLastSave="{279C356F-1A47-47CA-BFEA-E7B50AD95389}"/>
  <bookViews>
    <workbookView xWindow="-43290" yWindow="300" windowWidth="24285" windowHeight="11385" xr2:uid="{00000000-000D-0000-FFFF-FFFF00000000}"/>
  </bookViews>
  <sheets>
    <sheet name="3D-CDR-2020" sheetId="2" r:id="rId1"/>
    <sheet name="3D-CDR-2020 Instr" sheetId="1" r:id="rId2"/>
  </sheets>
  <externalReferences>
    <externalReference r:id="rId3"/>
  </externalReference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1" i="2" l="1"/>
  <c r="Q51" i="2"/>
  <c r="N51" i="2"/>
  <c r="P40" i="2"/>
  <c r="H40" i="2"/>
  <c r="G40" i="2"/>
  <c r="F40" i="2"/>
  <c r="B40" i="2"/>
  <c r="P39" i="2"/>
  <c r="H39" i="2"/>
  <c r="G39" i="2"/>
  <c r="F39" i="2"/>
  <c r="B39" i="2"/>
  <c r="P38" i="2"/>
  <c r="H38" i="2"/>
  <c r="G38" i="2"/>
  <c r="F38" i="2"/>
  <c r="B38" i="2"/>
  <c r="P37" i="2"/>
  <c r="H37" i="2"/>
  <c r="G37" i="2"/>
  <c r="F37" i="2"/>
  <c r="B37" i="2"/>
  <c r="P36" i="2"/>
  <c r="H36" i="2"/>
  <c r="G36" i="2"/>
  <c r="F36" i="2"/>
  <c r="B36" i="2"/>
  <c r="P35" i="2"/>
  <c r="J35" i="2"/>
  <c r="J36" i="2" s="1"/>
  <c r="J37" i="2" s="1"/>
  <c r="J38" i="2" s="1"/>
  <c r="J39" i="2" s="1"/>
  <c r="J40" i="2" s="1"/>
  <c r="H35" i="2"/>
  <c r="G35" i="2"/>
  <c r="F35" i="2"/>
  <c r="B35" i="2"/>
  <c r="P34" i="2"/>
  <c r="J34" i="2"/>
  <c r="H34" i="2"/>
  <c r="G34" i="2"/>
  <c r="L34" i="2" s="1"/>
  <c r="F34" i="2"/>
  <c r="B34" i="2"/>
  <c r="P33" i="2"/>
  <c r="J33" i="2"/>
  <c r="I33" i="2"/>
  <c r="H33" i="2"/>
  <c r="G33" i="2"/>
  <c r="K33" i="2" s="1"/>
  <c r="F33" i="2"/>
  <c r="B33" i="2"/>
  <c r="J32" i="2"/>
  <c r="I32" i="2"/>
  <c r="H32" i="2"/>
  <c r="G32" i="2"/>
  <c r="L32" i="2" s="1"/>
  <c r="F32" i="2"/>
  <c r="B32" i="2"/>
  <c r="P31" i="2"/>
  <c r="J31" i="2"/>
  <c r="I31" i="2"/>
  <c r="H31" i="2"/>
  <c r="G31" i="2"/>
  <c r="L31" i="2" s="1"/>
  <c r="F31" i="2"/>
  <c r="B31" i="2"/>
  <c r="J30" i="2"/>
  <c r="I30" i="2"/>
  <c r="H30" i="2"/>
  <c r="G30" i="2"/>
  <c r="F30" i="2"/>
  <c r="B30" i="2"/>
  <c r="P29" i="2"/>
  <c r="J29" i="2"/>
  <c r="I29" i="2"/>
  <c r="H29" i="2"/>
  <c r="G29" i="2"/>
  <c r="L29" i="2" s="1"/>
  <c r="F29" i="2"/>
  <c r="B29" i="2"/>
  <c r="P28" i="2"/>
  <c r="J28" i="2"/>
  <c r="I28" i="2"/>
  <c r="H28" i="2"/>
  <c r="G28" i="2"/>
  <c r="F28" i="2"/>
  <c r="B28" i="2"/>
  <c r="E27" i="2"/>
  <c r="B24" i="2"/>
  <c r="B23" i="2"/>
  <c r="B22" i="2"/>
  <c r="B21" i="2"/>
  <c r="B20" i="2"/>
  <c r="B19" i="2"/>
  <c r="B18" i="2"/>
  <c r="E51" i="2"/>
  <c r="B17" i="2"/>
  <c r="H14" i="2"/>
  <c r="H13" i="2"/>
  <c r="H12" i="2"/>
  <c r="H11" i="2"/>
  <c r="H9" i="2"/>
  <c r="H8" i="2"/>
  <c r="H7" i="2"/>
  <c r="H6" i="2"/>
  <c r="P51" i="2" l="1"/>
  <c r="L33" i="2"/>
  <c r="M33" i="2" s="1"/>
  <c r="L28" i="2"/>
  <c r="L30" i="2"/>
  <c r="K32" i="2"/>
  <c r="O32" i="2" s="1"/>
  <c r="K35" i="2"/>
  <c r="L35" i="2"/>
  <c r="M32" i="2"/>
  <c r="O33" i="2"/>
  <c r="K31" i="2"/>
  <c r="K29" i="2"/>
  <c r="K34" i="2"/>
  <c r="K28" i="2"/>
  <c r="K30" i="2"/>
  <c r="K37" i="2" l="1"/>
  <c r="L37" i="2"/>
  <c r="M28" i="2"/>
  <c r="O28" i="2"/>
  <c r="O31" i="2"/>
  <c r="M31" i="2"/>
  <c r="M30" i="2"/>
  <c r="O30" i="2"/>
  <c r="O29" i="2"/>
  <c r="M29" i="2"/>
  <c r="K36" i="2"/>
  <c r="L36" i="2"/>
  <c r="O34" i="2"/>
  <c r="M34" i="2"/>
  <c r="O35" i="2"/>
  <c r="M35" i="2"/>
  <c r="O37" i="2" l="1"/>
  <c r="M37" i="2"/>
  <c r="O36" i="2"/>
  <c r="M36" i="2"/>
  <c r="L38" i="2"/>
  <c r="K38" i="2"/>
  <c r="K39" i="2" l="1"/>
  <c r="L39" i="2"/>
  <c r="O38" i="2"/>
  <c r="M38" i="2"/>
  <c r="L40" i="2" l="1"/>
  <c r="K40" i="2"/>
  <c r="O39" i="2"/>
  <c r="M39" i="2"/>
  <c r="O40" i="2" l="1"/>
  <c r="O51" i="2" s="1"/>
  <c r="M40" i="2"/>
  <c r="M51" i="2" s="1"/>
</calcChain>
</file>

<file path=xl/sharedStrings.xml><?xml version="1.0" encoding="utf-8"?>
<sst xmlns="http://schemas.openxmlformats.org/spreadsheetml/2006/main" count="128" uniqueCount="108">
  <si>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</si>
  <si>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</si>
  <si>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</si>
  <si>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</si>
  <si>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</si>
  <si>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</si>
  <si>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</si>
  <si>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</si>
  <si>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</si>
  <si>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</si>
  <si>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</si>
  <si>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</si>
  <si>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</si>
  <si>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</si>
  <si>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</si>
  <si>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</si>
  <si>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</si>
  <si>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</si>
  <si>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</si>
  <si>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</si>
  <si>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</si>
  <si>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</si>
  <si>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</si>
  <si>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</si>
  <si>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</si>
  <si>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</si>
  <si>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</si>
  <si>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</si>
  <si>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</si>
  <si>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</si>
  <si>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</si>
  <si>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</si>
  <si>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</si>
  <si>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</si>
  <si>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</si>
  <si>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</si>
  <si>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</si>
  <si>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</si>
  <si>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</si>
  <si>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</si>
  <si>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</si>
  <si>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</si>
  <si>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</si>
  <si>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</si>
  <si>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</si>
  <si>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</si>
  <si>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</si>
  <si>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</si>
  <si>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</si>
  <si>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</si>
  <si>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</si>
  <si>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</si>
  <si>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</si>
  <si>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</si>
  <si>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</si>
  <si>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</si>
  <si>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</si>
  <si>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</si>
  <si>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</si>
  <si>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</si>
  <si>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</si>
  <si>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</si>
  <si>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</si>
  <si>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</si>
  <si>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</si>
  <si>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</si>
  <si>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</si>
  <si>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</si>
  <si>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</si>
  <si>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</si>
  <si>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</si>
  <si>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</si>
  <si>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</si>
  <si>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</si>
  <si>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</si>
  <si>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</si>
  <si>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</si>
  <si>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</si>
  <si>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</si>
  <si>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</si>
  <si>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</si>
  <si>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</si>
  <si>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</si>
  <si>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</si>
  <si>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</si>
  <si>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</si>
  <si>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</si>
  <si>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</si>
  <si>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</si>
  <si>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</si>
  <si>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</si>
  <si>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</si>
  <si>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</si>
  <si>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</si>
  <si>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</si>
  <si>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</si>
  <si>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</si>
  <si>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</si>
  <si>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</si>
  <si>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</si>
  <si>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</si>
  <si>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</si>
  <si>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036902</t>
  </si>
  <si>
    <t>09-23-2013</t>
  </si>
  <si>
    <t>Terry W. Smith</t>
  </si>
  <si>
    <t>Consultant/ Sara Leon &amp; Associates</t>
  </si>
  <si>
    <t>(210) 867-2256</t>
  </si>
  <si>
    <t>tsmith@saraleonlaw.com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</si>
</sst>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1">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1" fontId="0" fillId="0" borderId="1" xfId="0" applyNumberFormat="1" applyFont="1" applyFill="1" applyBorder="1" applyAlignment="1">
      <alignment horizontal="center"/>
    </xf>
    <xf numFmtId="0" fontId="4" fillId="0" borderId="6"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7"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8" xfId="0" applyFont="1" applyFill="1" applyBorder="1"/>
    <xf numFmtId="0" fontId="0" fillId="0" borderId="7"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0" fillId="0" borderId="7" xfId="0" applyFont="1" applyFill="1" applyBorder="1" applyAlignment="1">
      <alignment horizontal="left"/>
    </xf>
    <xf numFmtId="0" fontId="0" fillId="0" borderId="8"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5" xfId="0" applyNumberFormat="1" applyFont="1" applyFill="1" applyBorder="1" applyAlignment="1">
      <alignment horizontal="left"/>
    </xf>
    <xf numFmtId="0" fontId="3" fillId="0" borderId="0" xfId="0" applyFont="1" applyAlignment="1">
      <alignment horizontal="right"/>
    </xf>
    <xf numFmtId="49" fontId="0" fillId="4" borderId="7" xfId="0" applyNumberFormat="1" applyFont="1" applyFill="1" applyBorder="1" applyAlignment="1">
      <alignment horizontal="center"/>
    </xf>
    <xf numFmtId="165" fontId="0" fillId="0" borderId="1" xfId="1" applyNumberFormat="1" applyFont="1" applyFill="1" applyBorder="1" applyAlignment="1">
      <alignment horizontal="right"/>
    </xf>
    <xf numFmtId="49" fontId="0" fillId="4" borderId="1" xfId="0" applyNumberFormat="1" applyFont="1" applyFill="1" applyBorder="1" applyAlignment="1">
      <alignment horizontal="center"/>
    </xf>
    <xf numFmtId="0" fontId="0" fillId="4" borderId="1" xfId="0" applyFont="1" applyFill="1" applyBorder="1" applyAlignment="1">
      <alignment horizontal="center" vertical="center" wrapText="1"/>
    </xf>
    <xf numFmtId="165" fontId="0" fillId="3" borderId="1" xfId="1" applyNumberFormat="1" applyFont="1" applyFill="1" applyBorder="1"/>
    <xf numFmtId="0" fontId="13" fillId="0" borderId="8"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53-CDR-3D-2020-SLA-036902-Masterv1,%20CH,%207-1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CDR-2020"/>
      <sheetName val="3D 773a 2020"/>
      <sheetName val="Release 16 SOF Data Entry"/>
      <sheetName val="Tax Rates Early Years"/>
      <sheetName val="RPP Calculation"/>
      <sheetName val="3D-CDR-2020 Instr"/>
    </sheetNames>
    <sheetDataSet>
      <sheetData sheetId="0" refreshError="1"/>
      <sheetData sheetId="1" refreshError="1">
        <row r="3">
          <cell r="G3" t="str">
            <v>#253</v>
          </cell>
        </row>
        <row r="4">
          <cell r="G4" t="str">
            <v>Manufacturing</v>
          </cell>
        </row>
        <row r="5">
          <cell r="G5" t="str">
            <v>Barbers Hill ISD</v>
          </cell>
        </row>
        <row r="6">
          <cell r="G6" t="str">
            <v>Enterprise Products Operating LLC</v>
          </cell>
        </row>
        <row r="7">
          <cell r="G7">
            <v>30000000</v>
          </cell>
        </row>
        <row r="8">
          <cell r="G8">
            <v>2014</v>
          </cell>
        </row>
        <row r="9">
          <cell r="G9">
            <v>2016</v>
          </cell>
        </row>
        <row r="10">
          <cell r="G10">
            <v>2013</v>
          </cell>
        </row>
        <row r="11">
          <cell r="G11">
            <v>2026</v>
          </cell>
        </row>
        <row r="27">
          <cell r="F27">
            <v>245765342</v>
          </cell>
        </row>
        <row r="28">
          <cell r="C28" t="str">
            <v>QTP1</v>
          </cell>
          <cell r="G28">
            <v>245765342</v>
          </cell>
          <cell r="H28">
            <v>245765342</v>
          </cell>
          <cell r="I28">
            <v>245765342</v>
          </cell>
        </row>
        <row r="29">
          <cell r="C29" t="str">
            <v>QTP2</v>
          </cell>
          <cell r="G29">
            <v>248677118</v>
          </cell>
          <cell r="H29">
            <v>248677118</v>
          </cell>
          <cell r="I29">
            <v>248677118</v>
          </cell>
        </row>
        <row r="30">
          <cell r="C30" t="str">
            <v>L1</v>
          </cell>
          <cell r="G30">
            <v>242680186</v>
          </cell>
          <cell r="H30">
            <v>242680186</v>
          </cell>
          <cell r="I30">
            <v>30000000</v>
          </cell>
        </row>
        <row r="31">
          <cell r="C31" t="str">
            <v>L2</v>
          </cell>
          <cell r="G31">
            <v>220910834</v>
          </cell>
          <cell r="H31">
            <v>220910834</v>
          </cell>
          <cell r="I31">
            <v>30000000</v>
          </cell>
        </row>
        <row r="32">
          <cell r="C32" t="str">
            <v>L3</v>
          </cell>
          <cell r="G32">
            <v>222742031</v>
          </cell>
          <cell r="H32">
            <v>222742031</v>
          </cell>
          <cell r="I32">
            <v>30000000</v>
          </cell>
        </row>
        <row r="33">
          <cell r="C33" t="str">
            <v>L4</v>
          </cell>
          <cell r="G33">
            <v>228806838</v>
          </cell>
          <cell r="H33">
            <v>228806838</v>
          </cell>
          <cell r="I33">
            <v>30000000</v>
          </cell>
        </row>
        <row r="34">
          <cell r="C34" t="str">
            <v>L5</v>
          </cell>
          <cell r="G34">
            <v>213921446.5724</v>
          </cell>
          <cell r="H34">
            <v>213921446.5724</v>
          </cell>
          <cell r="I34">
            <v>30000000</v>
          </cell>
        </row>
        <row r="35">
          <cell r="C35" t="str">
            <v>L6</v>
          </cell>
          <cell r="G35">
            <v>209643017.64095199</v>
          </cell>
          <cell r="H35">
            <v>209643017.64095199</v>
          </cell>
          <cell r="I35">
            <v>30000000</v>
          </cell>
        </row>
        <row r="36">
          <cell r="C36" t="str">
            <v>L7</v>
          </cell>
          <cell r="G36">
            <v>205450157.28813294</v>
          </cell>
          <cell r="H36">
            <v>205450157.28813294</v>
          </cell>
          <cell r="I36">
            <v>30000000</v>
          </cell>
        </row>
        <row r="37">
          <cell r="C37" t="str">
            <v>L8</v>
          </cell>
          <cell r="G37">
            <v>201341154.14237028</v>
          </cell>
          <cell r="H37">
            <v>201341154.14237028</v>
          </cell>
          <cell r="I37">
            <v>30000000</v>
          </cell>
        </row>
        <row r="38">
          <cell r="C38" t="str">
            <v>MVP1</v>
          </cell>
          <cell r="G38">
            <v>197314331.05952287</v>
          </cell>
          <cell r="H38">
            <v>197314331.05952287</v>
          </cell>
          <cell r="I38">
            <v>197314331.05952287</v>
          </cell>
        </row>
        <row r="39">
          <cell r="C39" t="str">
            <v>MVP2</v>
          </cell>
          <cell r="G39">
            <v>193368044.43833241</v>
          </cell>
          <cell r="H39">
            <v>193368044.43833241</v>
          </cell>
          <cell r="I39">
            <v>193368044.43833241</v>
          </cell>
        </row>
        <row r="40">
          <cell r="C40" t="str">
            <v>MVP3</v>
          </cell>
          <cell r="G40">
            <v>189500683.54956576</v>
          </cell>
          <cell r="H40">
            <v>189500683.54956576</v>
          </cell>
          <cell r="I40">
            <v>189500683.54956576</v>
          </cell>
        </row>
      </sheetData>
      <sheetData sheetId="2" refreshError="1">
        <row r="92">
          <cell r="E92">
            <v>1.06</v>
          </cell>
        </row>
        <row r="95">
          <cell r="K95">
            <v>0.9900000000000001</v>
          </cell>
          <cell r="M95">
            <v>0.88470000000000004</v>
          </cell>
        </row>
        <row r="100">
          <cell r="E100">
            <v>0.26980000000000004</v>
          </cell>
          <cell r="K100">
            <v>0.26980000000000004</v>
          </cell>
        </row>
      </sheetData>
      <sheetData sheetId="3" refreshError="1">
        <row r="12">
          <cell r="B12">
            <v>0.26979999999999998</v>
          </cell>
        </row>
        <row r="13">
          <cell r="B13">
            <v>0.26979999999999998</v>
          </cell>
          <cell r="C13">
            <v>1.06</v>
          </cell>
        </row>
        <row r="14">
          <cell r="B14">
            <v>0.26979999999999998</v>
          </cell>
          <cell r="C14">
            <v>1.06</v>
          </cell>
        </row>
        <row r="15">
          <cell r="B15">
            <v>0.26979999999999998</v>
          </cell>
          <cell r="C15">
            <v>1.06</v>
          </cell>
        </row>
        <row r="16">
          <cell r="B16">
            <v>0.26979999999999998</v>
          </cell>
          <cell r="C16">
            <v>1.06</v>
          </cell>
        </row>
      </sheetData>
      <sheetData sheetId="4" refreshError="1">
        <row r="3">
          <cell r="H3">
            <v>0</v>
          </cell>
        </row>
        <row r="14">
          <cell r="H14">
            <v>0</v>
          </cell>
        </row>
        <row r="15">
          <cell r="H15">
            <v>0</v>
          </cell>
        </row>
        <row r="17">
          <cell r="H17">
            <v>0</v>
          </cell>
        </row>
        <row r="19">
          <cell r="H19">
            <v>0</v>
          </cell>
        </row>
        <row r="20">
          <cell r="H20">
            <v>0</v>
          </cell>
        </row>
        <row r="21">
          <cell r="H21">
            <v>0</v>
          </cell>
        </row>
        <row r="22">
          <cell r="H22">
            <v>0</v>
          </cell>
        </row>
        <row r="23">
          <cell r="H23">
            <v>0</v>
          </cell>
        </row>
        <row r="24">
          <cell r="H24">
            <v>0</v>
          </cell>
        </row>
        <row r="25">
          <cell r="H25">
            <v>0</v>
          </cell>
        </row>
        <row r="26">
          <cell r="H26">
            <v>0</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topLeftCell="A4" zoomScale="70" zoomScaleNormal="70" zoomScalePageLayoutView="60" workbookViewId="0">
      <selection activeCell="K27" sqref="K27"/>
    </sheetView>
  </sheetViews>
  <sheetFormatPr defaultColWidth="6.28515625" defaultRowHeight="15" x14ac:dyDescent="0.25"/>
  <cols>
    <col min="1" max="1" width="45.42578125" style="16" customWidth="1"/>
    <col min="2" max="2" width="17.28515625" style="16" customWidth="1"/>
    <col min="3" max="3" width="7.28515625" style="16" customWidth="1"/>
    <col min="4" max="4" width="12.5703125" style="19" customWidth="1"/>
    <col min="5" max="5" width="17.28515625" style="16" customWidth="1"/>
    <col min="6" max="6" width="17" style="16" customWidth="1"/>
    <col min="7" max="7" width="18.28515625" style="16" customWidth="1"/>
    <col min="8" max="8" width="20.28515625" style="16" customWidth="1"/>
    <col min="9" max="9" width="6.7109375" style="16" customWidth="1"/>
    <col min="10" max="10" width="9.28515625" style="16" customWidth="1"/>
    <col min="11" max="11" width="12.71093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0" t="s">
        <v>94</v>
      </c>
      <c r="Q1" s="74" t="s">
        <v>98</v>
      </c>
      <c r="R1" s="75" t="s">
        <v>102</v>
      </c>
    </row>
    <row r="2" spans="1:22" ht="18.75" x14ac:dyDescent="0.3">
      <c r="D2" s="17"/>
      <c r="G2" s="18" t="s">
        <v>91</v>
      </c>
    </row>
    <row r="3" spans="1:22" ht="15.75" x14ac:dyDescent="0.25">
      <c r="G3" s="16" t="s">
        <v>10</v>
      </c>
      <c r="M3" s="69"/>
      <c r="N3" s="69"/>
      <c r="P3" s="64"/>
    </row>
    <row r="4" spans="1:22" x14ac:dyDescent="0.25">
      <c r="L4" s="20"/>
    </row>
    <row r="5" spans="1:22" x14ac:dyDescent="0.25">
      <c r="G5" s="21" t="s">
        <v>11</v>
      </c>
      <c r="H5" s="22">
        <v>253</v>
      </c>
      <c r="I5" s="23"/>
    </row>
    <row r="6" spans="1:22" x14ac:dyDescent="0.25">
      <c r="G6" s="24" t="s">
        <v>12</v>
      </c>
      <c r="H6" s="73" t="str">
        <f>'[1]3D 773a 2020'!G4</f>
        <v>Manufacturing</v>
      </c>
      <c r="I6" s="25"/>
    </row>
    <row r="7" spans="1:22" x14ac:dyDescent="0.25">
      <c r="G7" s="26" t="s">
        <v>13</v>
      </c>
      <c r="H7" s="73" t="str">
        <f>'[1]3D 773a 2020'!G5</f>
        <v>Barbers Hill ISD</v>
      </c>
      <c r="I7" s="25"/>
    </row>
    <row r="8" spans="1:22" x14ac:dyDescent="0.25">
      <c r="G8" s="26" t="s">
        <v>14</v>
      </c>
      <c r="H8" s="73" t="str">
        <f>'[1]3D 773a 2020'!G6</f>
        <v>Enterprise Products Operating LLC</v>
      </c>
      <c r="I8" s="25"/>
    </row>
    <row r="9" spans="1:22" x14ac:dyDescent="0.25">
      <c r="G9" s="71" t="s">
        <v>89</v>
      </c>
      <c r="H9" s="76">
        <f>'[1]3D 773a 2020'!G7</f>
        <v>30000000</v>
      </c>
      <c r="I9" s="25"/>
    </row>
    <row r="10" spans="1:22" x14ac:dyDescent="0.25">
      <c r="G10" s="21" t="s">
        <v>99</v>
      </c>
      <c r="H10" s="77" t="s">
        <v>103</v>
      </c>
      <c r="I10" s="23"/>
    </row>
    <row r="11" spans="1:22" x14ac:dyDescent="0.25">
      <c r="G11" s="21" t="s">
        <v>15</v>
      </c>
      <c r="H11" s="27">
        <f>'[1]3D 773a 2020'!G8</f>
        <v>2014</v>
      </c>
      <c r="I11" s="23"/>
      <c r="P11" s="16" t="s">
        <v>9</v>
      </c>
    </row>
    <row r="12" spans="1:22" x14ac:dyDescent="0.25">
      <c r="G12" s="21" t="s">
        <v>16</v>
      </c>
      <c r="H12" s="27">
        <f>'[1]3D 773a 2020'!G9</f>
        <v>2016</v>
      </c>
      <c r="I12" s="23"/>
    </row>
    <row r="13" spans="1:22" x14ac:dyDescent="0.25">
      <c r="G13" s="28" t="s">
        <v>17</v>
      </c>
      <c r="H13" s="27">
        <f>'[1]3D 773a 2020'!G10</f>
        <v>2013</v>
      </c>
      <c r="I13" s="16" t="s">
        <v>18</v>
      </c>
    </row>
    <row r="14" spans="1:22" x14ac:dyDescent="0.25">
      <c r="G14" s="28" t="s">
        <v>19</v>
      </c>
      <c r="H14" s="27">
        <f>'[1]3D 773a 2020'!G11</f>
        <v>2026</v>
      </c>
      <c r="I14" s="16" t="s">
        <v>20</v>
      </c>
    </row>
    <row r="16" spans="1:22" s="32" customFormat="1" ht="118.5" customHeight="1" x14ac:dyDescent="0.25">
      <c r="B16" s="29" t="s">
        <v>21</v>
      </c>
      <c r="C16" s="29" t="s">
        <v>22</v>
      </c>
      <c r="D16" s="30" t="s">
        <v>23</v>
      </c>
      <c r="E16" s="29" t="s">
        <v>24</v>
      </c>
      <c r="F16" s="29" t="s">
        <v>25</v>
      </c>
      <c r="G16" s="31" t="s">
        <v>26</v>
      </c>
      <c r="H16" s="31" t="s">
        <v>27</v>
      </c>
      <c r="I16" s="30" t="s">
        <v>28</v>
      </c>
      <c r="J16" s="30" t="s">
        <v>29</v>
      </c>
      <c r="K16" s="30" t="s">
        <v>30</v>
      </c>
      <c r="L16" s="30" t="s">
        <v>31</v>
      </c>
      <c r="M16" s="30" t="s">
        <v>32</v>
      </c>
      <c r="N16" s="78" t="s">
        <v>33</v>
      </c>
      <c r="O16" s="30" t="s">
        <v>34</v>
      </c>
      <c r="P16" s="78" t="s">
        <v>35</v>
      </c>
      <c r="Q16" s="30" t="s">
        <v>36</v>
      </c>
      <c r="R16" s="78" t="s">
        <v>37</v>
      </c>
      <c r="V16" s="33"/>
    </row>
    <row r="17" spans="2:19" x14ac:dyDescent="0.25">
      <c r="B17" s="34">
        <f>'[1]3D 773a 2020'!C17</f>
        <v>0</v>
      </c>
      <c r="C17" s="34">
        <v>2003</v>
      </c>
      <c r="D17" s="35" t="s">
        <v>38</v>
      </c>
      <c r="E17" s="36"/>
      <c r="F17" s="36"/>
      <c r="G17" s="36"/>
      <c r="H17" s="36"/>
      <c r="I17" s="37"/>
      <c r="J17" s="37"/>
      <c r="K17" s="36"/>
      <c r="L17" s="36"/>
      <c r="M17" s="36"/>
      <c r="N17" s="36"/>
      <c r="O17" s="36"/>
      <c r="P17" s="36"/>
      <c r="Q17" s="36"/>
      <c r="R17" s="36"/>
    </row>
    <row r="18" spans="2:19" x14ac:dyDescent="0.25">
      <c r="B18" s="34">
        <f>'[1]3D 773a 2020'!C18</f>
        <v>0</v>
      </c>
      <c r="C18" s="34">
        <v>2004</v>
      </c>
      <c r="D18" s="35" t="s">
        <v>39</v>
      </c>
      <c r="E18" s="36"/>
      <c r="F18" s="36"/>
      <c r="G18" s="36"/>
      <c r="H18" s="36"/>
      <c r="I18" s="37"/>
      <c r="J18" s="37"/>
      <c r="K18" s="36"/>
      <c r="L18" s="36"/>
      <c r="M18" s="36"/>
      <c r="N18" s="36"/>
      <c r="O18" s="36"/>
      <c r="P18" s="36"/>
      <c r="Q18" s="36"/>
      <c r="R18" s="36"/>
    </row>
    <row r="19" spans="2:19" x14ac:dyDescent="0.25">
      <c r="B19" s="34">
        <f>'[1]3D 773a 2020'!C19</f>
        <v>0</v>
      </c>
      <c r="C19" s="34">
        <v>2005</v>
      </c>
      <c r="D19" s="35" t="s">
        <v>40</v>
      </c>
      <c r="E19" s="36"/>
      <c r="F19" s="36"/>
      <c r="G19" s="36"/>
      <c r="H19" s="36"/>
      <c r="I19" s="37"/>
      <c r="J19" s="37"/>
      <c r="K19" s="36"/>
      <c r="L19" s="36"/>
      <c r="M19" s="36"/>
      <c r="N19" s="36"/>
      <c r="O19" s="36"/>
      <c r="P19" s="36"/>
      <c r="Q19" s="36"/>
      <c r="R19" s="36"/>
    </row>
    <row r="20" spans="2:19" x14ac:dyDescent="0.25">
      <c r="B20" s="34">
        <f>'[1]3D 773a 2020'!C20</f>
        <v>0</v>
      </c>
      <c r="C20" s="34">
        <v>2006</v>
      </c>
      <c r="D20" s="34" t="s">
        <v>41</v>
      </c>
      <c r="E20" s="36"/>
      <c r="F20" s="36"/>
      <c r="G20" s="36"/>
      <c r="H20" s="36"/>
      <c r="I20" s="37"/>
      <c r="J20" s="37"/>
      <c r="K20" s="36"/>
      <c r="L20" s="36"/>
      <c r="M20" s="36"/>
      <c r="N20" s="36"/>
      <c r="O20" s="36"/>
      <c r="P20" s="36"/>
      <c r="Q20" s="36"/>
      <c r="R20" s="36"/>
    </row>
    <row r="21" spans="2:19" x14ac:dyDescent="0.25">
      <c r="B21" s="34">
        <f>'[1]3D 773a 2020'!C21</f>
        <v>0</v>
      </c>
      <c r="C21" s="34">
        <v>2007</v>
      </c>
      <c r="D21" s="34" t="s">
        <v>42</v>
      </c>
      <c r="E21" s="36"/>
      <c r="F21" s="36"/>
      <c r="G21" s="36"/>
      <c r="H21" s="36"/>
      <c r="I21" s="37"/>
      <c r="J21" s="37"/>
      <c r="K21" s="36"/>
      <c r="L21" s="36"/>
      <c r="M21" s="36"/>
      <c r="N21" s="36"/>
      <c r="O21" s="36"/>
      <c r="P21" s="36"/>
      <c r="Q21" s="36"/>
      <c r="R21" s="36"/>
    </row>
    <row r="22" spans="2:19" x14ac:dyDescent="0.25">
      <c r="B22" s="34">
        <f>'[1]3D 773a 2020'!C22</f>
        <v>0</v>
      </c>
      <c r="C22" s="34">
        <v>2008</v>
      </c>
      <c r="D22" s="34" t="s">
        <v>43</v>
      </c>
      <c r="E22" s="36"/>
      <c r="F22" s="36"/>
      <c r="G22" s="36"/>
      <c r="H22" s="36"/>
      <c r="I22" s="37"/>
      <c r="J22" s="37"/>
      <c r="K22" s="36"/>
      <c r="L22" s="36"/>
      <c r="M22" s="36"/>
      <c r="N22" s="36"/>
      <c r="O22" s="36"/>
      <c r="P22" s="36"/>
      <c r="Q22" s="36"/>
      <c r="R22" s="36"/>
      <c r="S22" s="38"/>
    </row>
    <row r="23" spans="2:19" x14ac:dyDescent="0.25">
      <c r="B23" s="34">
        <f>'[1]3D 773a 2020'!C23</f>
        <v>0</v>
      </c>
      <c r="C23" s="34">
        <v>2009</v>
      </c>
      <c r="D23" s="34" t="s">
        <v>44</v>
      </c>
      <c r="E23" s="36"/>
      <c r="F23" s="36"/>
      <c r="G23" s="36"/>
      <c r="H23" s="36"/>
      <c r="I23" s="37"/>
      <c r="J23" s="37"/>
      <c r="K23" s="36"/>
      <c r="L23" s="36"/>
      <c r="M23" s="36"/>
      <c r="N23" s="36"/>
      <c r="O23" s="36"/>
      <c r="P23" s="36"/>
      <c r="Q23" s="36"/>
      <c r="R23" s="36"/>
    </row>
    <row r="24" spans="2:19" x14ac:dyDescent="0.25">
      <c r="B24" s="34">
        <f>'[1]3D 773a 2020'!C24</f>
        <v>0</v>
      </c>
      <c r="C24" s="34">
        <v>2010</v>
      </c>
      <c r="D24" s="34" t="s">
        <v>45</v>
      </c>
      <c r="E24" s="36"/>
      <c r="F24" s="36"/>
      <c r="G24" s="36"/>
      <c r="H24" s="36"/>
      <c r="I24" s="37"/>
      <c r="J24" s="37"/>
      <c r="K24" s="36"/>
      <c r="L24" s="36"/>
      <c r="M24" s="36"/>
      <c r="N24" s="36"/>
      <c r="O24" s="36"/>
      <c r="P24" s="36"/>
      <c r="Q24" s="36"/>
      <c r="R24" s="36"/>
    </row>
    <row r="25" spans="2:19" x14ac:dyDescent="0.25">
      <c r="B25" s="34">
        <v>0</v>
      </c>
      <c r="C25" s="34">
        <v>2011</v>
      </c>
      <c r="D25" s="34" t="s">
        <v>46</v>
      </c>
      <c r="E25" s="36"/>
      <c r="F25" s="36"/>
      <c r="G25" s="36"/>
      <c r="H25" s="36"/>
      <c r="I25" s="37"/>
      <c r="J25" s="37"/>
      <c r="K25" s="36"/>
      <c r="L25" s="36"/>
      <c r="M25" s="36"/>
      <c r="N25" s="36"/>
      <c r="O25" s="36"/>
      <c r="P25" s="36"/>
      <c r="Q25" s="36"/>
      <c r="R25" s="36"/>
    </row>
    <row r="26" spans="2:19" x14ac:dyDescent="0.25">
      <c r="B26" s="34">
        <v>0</v>
      </c>
      <c r="C26" s="34">
        <v>2012</v>
      </c>
      <c r="D26" s="34" t="s">
        <v>47</v>
      </c>
      <c r="E26" s="36"/>
      <c r="F26" s="36"/>
      <c r="G26" s="36"/>
      <c r="H26" s="36"/>
      <c r="I26" s="37"/>
      <c r="J26" s="37"/>
      <c r="K26" s="36"/>
      <c r="L26" s="36"/>
      <c r="M26" s="36"/>
      <c r="N26" s="36"/>
      <c r="O26" s="36"/>
      <c r="P26" s="36"/>
      <c r="Q26" s="36"/>
      <c r="R26" s="36"/>
    </row>
    <row r="27" spans="2:19" x14ac:dyDescent="0.25">
      <c r="B27" s="34">
        <v>0</v>
      </c>
      <c r="C27" s="34">
        <v>2013</v>
      </c>
      <c r="D27" s="34" t="s">
        <v>48</v>
      </c>
      <c r="E27" s="36">
        <f>'[1]3D 773a 2020'!F27</f>
        <v>245765342</v>
      </c>
      <c r="F27" s="36" t="s">
        <v>9</v>
      </c>
      <c r="G27" s="36" t="s">
        <v>9</v>
      </c>
      <c r="H27" s="36" t="s">
        <v>9</v>
      </c>
      <c r="I27" s="37" t="s">
        <v>9</v>
      </c>
      <c r="J27" s="37" t="s">
        <v>9</v>
      </c>
      <c r="K27" s="36" t="s">
        <v>9</v>
      </c>
      <c r="L27" s="36" t="s">
        <v>9</v>
      </c>
      <c r="M27" s="36" t="s">
        <v>9</v>
      </c>
      <c r="N27" s="36" t="s">
        <v>9</v>
      </c>
      <c r="O27" s="36" t="s">
        <v>9</v>
      </c>
      <c r="P27" s="36" t="s">
        <v>9</v>
      </c>
      <c r="Q27" s="36" t="s">
        <v>9</v>
      </c>
      <c r="R27" s="36" t="s">
        <v>9</v>
      </c>
    </row>
    <row r="28" spans="2:19" x14ac:dyDescent="0.25">
      <c r="B28" s="34" t="str">
        <f>'[1]3D 773a 2020'!C28</f>
        <v>QTP1</v>
      </c>
      <c r="C28" s="34">
        <v>2014</v>
      </c>
      <c r="D28" s="34" t="s">
        <v>49</v>
      </c>
      <c r="E28" s="36">
        <v>248677118</v>
      </c>
      <c r="F28" s="36">
        <f>'[1]3D 773a 2020'!G28</f>
        <v>245765342</v>
      </c>
      <c r="G28" s="36">
        <f>'[1]3D 773a 2020'!H28</f>
        <v>245765342</v>
      </c>
      <c r="H28" s="36">
        <f>'[1]3D 773a 2020'!I28</f>
        <v>245765342</v>
      </c>
      <c r="I28" s="37">
        <f>'[1]Tax Rates Early Years'!B13</f>
        <v>0.26979999999999998</v>
      </c>
      <c r="J28" s="37">
        <f>'[1]Tax Rates Early Years'!C13</f>
        <v>1.06</v>
      </c>
      <c r="K28" s="36">
        <f t="shared" ref="K27:K40" si="0">((G28/100)*I28)+((G28/100)*J28)</f>
        <v>3268187.517916</v>
      </c>
      <c r="L28" s="36">
        <f t="shared" ref="L27:L40" si="1">((G28/100)*I28)+((H28/100)*J28)-N28</f>
        <v>3268187.517916</v>
      </c>
      <c r="M28" s="36">
        <f t="shared" ref="M27:M40" si="2">+K28-L28-N28</f>
        <v>0</v>
      </c>
      <c r="N28" s="36">
        <v>0</v>
      </c>
      <c r="O28" s="36">
        <f t="shared" ref="O27:O40" si="3">+K28-L28</f>
        <v>0</v>
      </c>
      <c r="P28" s="36">
        <f>'[1]RPP Calculation'!H14</f>
        <v>0</v>
      </c>
      <c r="Q28" s="36"/>
      <c r="R28" s="36">
        <v>0</v>
      </c>
    </row>
    <row r="29" spans="2:19" x14ac:dyDescent="0.25">
      <c r="B29" s="34" t="str">
        <f>'[1]3D 773a 2020'!C29</f>
        <v>QTP2</v>
      </c>
      <c r="C29" s="34">
        <v>2015</v>
      </c>
      <c r="D29" s="34" t="s">
        <v>50</v>
      </c>
      <c r="E29" s="36">
        <v>248677118</v>
      </c>
      <c r="F29" s="36">
        <f>'[1]3D 773a 2020'!G29</f>
        <v>248677118</v>
      </c>
      <c r="G29" s="36">
        <f>'[1]3D 773a 2020'!H29</f>
        <v>248677118</v>
      </c>
      <c r="H29" s="36">
        <f>'[1]3D 773a 2020'!I29</f>
        <v>248677118</v>
      </c>
      <c r="I29" s="37">
        <f>'[1]Tax Rates Early Years'!B14</f>
        <v>0.26979999999999998</v>
      </c>
      <c r="J29" s="37">
        <f>'[1]Tax Rates Early Years'!C14</f>
        <v>1.06</v>
      </c>
      <c r="K29" s="36">
        <f t="shared" si="0"/>
        <v>3306908.3151640003</v>
      </c>
      <c r="L29" s="36">
        <f t="shared" si="1"/>
        <v>3306908.3151640003</v>
      </c>
      <c r="M29" s="36">
        <f t="shared" si="2"/>
        <v>0</v>
      </c>
      <c r="N29" s="36">
        <v>0</v>
      </c>
      <c r="O29" s="36">
        <f t="shared" si="3"/>
        <v>0</v>
      </c>
      <c r="P29" s="36">
        <f>'[1]RPP Calculation'!H15</f>
        <v>0</v>
      </c>
      <c r="Q29" s="36"/>
      <c r="R29" s="36">
        <v>0</v>
      </c>
    </row>
    <row r="30" spans="2:19" x14ac:dyDescent="0.25">
      <c r="B30" s="34" t="str">
        <f>'[1]3D 773a 2020'!C30</f>
        <v>L1</v>
      </c>
      <c r="C30" s="34">
        <v>2016</v>
      </c>
      <c r="D30" s="34" t="s">
        <v>51</v>
      </c>
      <c r="E30" s="36">
        <v>248677118</v>
      </c>
      <c r="F30" s="36">
        <f>'[1]3D 773a 2020'!G30</f>
        <v>242680186</v>
      </c>
      <c r="G30" s="36">
        <f>'[1]3D 773a 2020'!H30</f>
        <v>242680186</v>
      </c>
      <c r="H30" s="36">
        <f>'[1]3D 773a 2020'!I30</f>
        <v>30000000</v>
      </c>
      <c r="I30" s="37">
        <f>'[1]Tax Rates Early Years'!B15</f>
        <v>0.26979999999999998</v>
      </c>
      <c r="J30" s="37">
        <f>'[1]Tax Rates Early Years'!C15</f>
        <v>1.06</v>
      </c>
      <c r="K30" s="36">
        <f t="shared" si="0"/>
        <v>3227161.1134279999</v>
      </c>
      <c r="L30" s="36">
        <f t="shared" si="1"/>
        <v>972751.14182799996</v>
      </c>
      <c r="M30" s="36">
        <f t="shared" si="2"/>
        <v>2254409.9715999998</v>
      </c>
      <c r="N30" s="36">
        <v>0</v>
      </c>
      <c r="O30" s="36">
        <f t="shared" si="3"/>
        <v>2254409.9715999998</v>
      </c>
      <c r="P30" s="36">
        <v>127818</v>
      </c>
      <c r="Q30" s="36"/>
      <c r="R30" s="36">
        <v>814484.72512279998</v>
      </c>
    </row>
    <row r="31" spans="2:19" x14ac:dyDescent="0.25">
      <c r="B31" s="34" t="str">
        <f>'[1]3D 773a 2020'!C31</f>
        <v>L2</v>
      </c>
      <c r="C31" s="34">
        <v>2017</v>
      </c>
      <c r="D31" s="34" t="s">
        <v>52</v>
      </c>
      <c r="E31" s="36">
        <v>248677118</v>
      </c>
      <c r="F31" s="36">
        <f>'[1]3D 773a 2020'!G31</f>
        <v>220910834</v>
      </c>
      <c r="G31" s="36">
        <f>'[1]3D 773a 2020'!H31</f>
        <v>220910834</v>
      </c>
      <c r="H31" s="36">
        <f>'[1]3D 773a 2020'!I31</f>
        <v>30000000</v>
      </c>
      <c r="I31" s="37">
        <f>'[1]Tax Rates Early Years'!B16</f>
        <v>0.26979999999999998</v>
      </c>
      <c r="J31" s="37">
        <f>'[1]Tax Rates Early Years'!C16</f>
        <v>1.06</v>
      </c>
      <c r="K31" s="36">
        <f t="shared" si="0"/>
        <v>2937672.2705319999</v>
      </c>
      <c r="L31" s="36">
        <f t="shared" si="1"/>
        <v>457008.43013199989</v>
      </c>
      <c r="M31" s="36">
        <f t="shared" si="2"/>
        <v>2023654.8404000001</v>
      </c>
      <c r="N31" s="36">
        <v>457009</v>
      </c>
      <c r="O31" s="36">
        <f t="shared" si="3"/>
        <v>2480663.8404000001</v>
      </c>
      <c r="P31" s="36">
        <f>'[1]RPP Calculation'!H17</f>
        <v>0</v>
      </c>
      <c r="Q31" s="36"/>
      <c r="R31" s="36">
        <v>950094.25087320001</v>
      </c>
    </row>
    <row r="32" spans="2:19" x14ac:dyDescent="0.25">
      <c r="B32" s="34" t="str">
        <f>'[1]3D 773a 2020'!C32</f>
        <v>L3</v>
      </c>
      <c r="C32" s="34">
        <v>2018</v>
      </c>
      <c r="D32" s="34" t="s">
        <v>53</v>
      </c>
      <c r="E32" s="36">
        <v>248677118</v>
      </c>
      <c r="F32" s="36">
        <f>'[1]3D 773a 2020'!G32</f>
        <v>222742031</v>
      </c>
      <c r="G32" s="36">
        <f>'[1]3D 773a 2020'!H32</f>
        <v>222742031</v>
      </c>
      <c r="H32" s="36">
        <f>'[1]3D 773a 2020'!I32</f>
        <v>30000000</v>
      </c>
      <c r="I32" s="37">
        <f>'[1]Release 16 SOF Data Entry'!E100</f>
        <v>0.26980000000000004</v>
      </c>
      <c r="J32" s="37">
        <f>'[1]Release 16 SOF Data Entry'!E92</f>
        <v>1.06</v>
      </c>
      <c r="K32" s="36">
        <f t="shared" si="0"/>
        <v>2962023.5282380003</v>
      </c>
      <c r="L32" s="36">
        <f t="shared" si="1"/>
        <v>459478.99981900014</v>
      </c>
      <c r="M32" s="36">
        <f t="shared" si="2"/>
        <v>2043065.5286000001</v>
      </c>
      <c r="N32" s="36">
        <v>459478.99981900002</v>
      </c>
      <c r="O32" s="36">
        <f t="shared" si="3"/>
        <v>2502544.5284190001</v>
      </c>
      <c r="P32" s="36">
        <v>0</v>
      </c>
      <c r="Q32" s="36"/>
      <c r="R32" s="36">
        <v>747047.02400399989</v>
      </c>
    </row>
    <row r="33" spans="2:18" x14ac:dyDescent="0.25">
      <c r="B33" s="34" t="str">
        <f>'[1]3D 773a 2020'!C33</f>
        <v>L4</v>
      </c>
      <c r="C33" s="34">
        <v>2019</v>
      </c>
      <c r="D33" s="34" t="s">
        <v>54</v>
      </c>
      <c r="E33" s="36">
        <v>248677118</v>
      </c>
      <c r="F33" s="36">
        <f>'[1]3D 773a 2020'!G33</f>
        <v>228806838</v>
      </c>
      <c r="G33" s="36">
        <f>'[1]3D 773a 2020'!H33</f>
        <v>228806838</v>
      </c>
      <c r="H33" s="36">
        <f>'[1]3D 773a 2020'!I33</f>
        <v>30000000</v>
      </c>
      <c r="I33" s="37">
        <f>'[1]Release 16 SOF Data Entry'!K100</f>
        <v>0.26980000000000004</v>
      </c>
      <c r="J33" s="37">
        <f>'[1]Release 16 SOF Data Entry'!K95</f>
        <v>0.9900000000000001</v>
      </c>
      <c r="K33" s="36">
        <f t="shared" si="0"/>
        <v>2882508.5451239999</v>
      </c>
      <c r="L33" s="36">
        <f t="shared" si="1"/>
        <v>457160.42446200008</v>
      </c>
      <c r="M33" s="36">
        <f t="shared" si="2"/>
        <v>1968187.6962000001</v>
      </c>
      <c r="N33" s="36">
        <v>457160.42446199997</v>
      </c>
      <c r="O33" s="36">
        <f t="shared" si="3"/>
        <v>2425348.120662</v>
      </c>
      <c r="P33" s="36">
        <f>'[1]RPP Calculation'!H19</f>
        <v>0</v>
      </c>
      <c r="Q33" s="36"/>
      <c r="R33" s="36">
        <v>593600</v>
      </c>
    </row>
    <row r="34" spans="2:18" x14ac:dyDescent="0.25">
      <c r="B34" s="34" t="str">
        <f>'[1]3D 773a 2020'!C34</f>
        <v>L5</v>
      </c>
      <c r="C34" s="34">
        <v>2020</v>
      </c>
      <c r="D34" s="34" t="s">
        <v>55</v>
      </c>
      <c r="E34" s="65">
        <v>248677118</v>
      </c>
      <c r="F34" s="65">
        <f>'[1]3D 773a 2020'!G34</f>
        <v>213921446.5724</v>
      </c>
      <c r="G34" s="65">
        <f>'[1]3D 773a 2020'!H34</f>
        <v>213921446.5724</v>
      </c>
      <c r="H34" s="65">
        <f>'[1]3D 773a 2020'!I34</f>
        <v>30000000</v>
      </c>
      <c r="I34" s="66">
        <v>0.26980000000000004</v>
      </c>
      <c r="J34" s="66">
        <f>'[1]Release 16 SOF Data Entry'!M95</f>
        <v>0.88470000000000004</v>
      </c>
      <c r="K34" s="65">
        <f t="shared" si="0"/>
        <v>2469723.1006783582</v>
      </c>
      <c r="L34" s="79">
        <f t="shared" si="1"/>
        <v>421285.03142616781</v>
      </c>
      <c r="M34" s="65">
        <f t="shared" si="2"/>
        <v>1627153.0378260228</v>
      </c>
      <c r="N34" s="65">
        <v>421285.03142616758</v>
      </c>
      <c r="O34" s="65">
        <f t="shared" si="3"/>
        <v>2048438.0692521904</v>
      </c>
      <c r="P34" s="65">
        <f>'[1]RPP Calculation'!H20</f>
        <v>0</v>
      </c>
      <c r="Q34" s="65"/>
      <c r="R34" s="65">
        <v>611408</v>
      </c>
    </row>
    <row r="35" spans="2:18" x14ac:dyDescent="0.25">
      <c r="B35" s="34" t="str">
        <f>'[1]3D 773a 2020'!C35</f>
        <v>L6</v>
      </c>
      <c r="C35" s="34">
        <v>2021</v>
      </c>
      <c r="D35" s="34" t="s">
        <v>56</v>
      </c>
      <c r="E35" s="65">
        <v>248677118</v>
      </c>
      <c r="F35" s="65">
        <f>'[1]3D 773a 2020'!G35</f>
        <v>209643017.64095199</v>
      </c>
      <c r="G35" s="65">
        <f>'[1]3D 773a 2020'!H35</f>
        <v>209643017.64095199</v>
      </c>
      <c r="H35" s="65">
        <f>'[1]3D 773a 2020'!I35</f>
        <v>30000000</v>
      </c>
      <c r="I35" s="66">
        <v>0.26980000000000004</v>
      </c>
      <c r="J35" s="66">
        <f>J34</f>
        <v>0.88470000000000004</v>
      </c>
      <c r="K35" s="65">
        <f t="shared" si="0"/>
        <v>2420328.6386647914</v>
      </c>
      <c r="L35" s="79">
        <f t="shared" si="1"/>
        <v>415513.43079764437</v>
      </c>
      <c r="M35" s="65">
        <f t="shared" si="2"/>
        <v>1589301.7770695027</v>
      </c>
      <c r="N35" s="65">
        <v>415513.43079764425</v>
      </c>
      <c r="O35" s="65">
        <f t="shared" si="3"/>
        <v>2004815.2078671469</v>
      </c>
      <c r="P35" s="65">
        <f>'[1]RPP Calculation'!H21</f>
        <v>0</v>
      </c>
      <c r="Q35" s="65"/>
      <c r="R35" s="65">
        <v>629750.24</v>
      </c>
    </row>
    <row r="36" spans="2:18" x14ac:dyDescent="0.25">
      <c r="B36" s="34" t="str">
        <f>'[1]3D 773a 2020'!C36</f>
        <v>L7</v>
      </c>
      <c r="C36" s="34">
        <v>2022</v>
      </c>
      <c r="D36" s="34" t="s">
        <v>57</v>
      </c>
      <c r="E36" s="65">
        <v>248677118</v>
      </c>
      <c r="F36" s="65">
        <f>'[1]3D 773a 2020'!G36</f>
        <v>205450157.28813294</v>
      </c>
      <c r="G36" s="65">
        <f>'[1]3D 773a 2020'!H36</f>
        <v>205450157.28813294</v>
      </c>
      <c r="H36" s="65">
        <f>'[1]3D 773a 2020'!I36</f>
        <v>30000000</v>
      </c>
      <c r="I36" s="66">
        <v>0.26980000000000004</v>
      </c>
      <c r="J36" s="66">
        <f t="shared" ref="J36:J40" si="4">J35</f>
        <v>0.88470000000000004</v>
      </c>
      <c r="K36" s="65">
        <f t="shared" si="0"/>
        <v>2371922.065891495</v>
      </c>
      <c r="L36" s="79">
        <f t="shared" si="1"/>
        <v>409857.26218169136</v>
      </c>
      <c r="M36" s="65">
        <f t="shared" si="2"/>
        <v>1552207.5415281123</v>
      </c>
      <c r="N36" s="65">
        <v>409857.26218169136</v>
      </c>
      <c r="O36" s="65">
        <f t="shared" si="3"/>
        <v>1962064.8037098036</v>
      </c>
      <c r="P36" s="65">
        <f>'[1]RPP Calculation'!H22</f>
        <v>0</v>
      </c>
      <c r="Q36" s="65"/>
      <c r="R36" s="65">
        <v>648642.74719999998</v>
      </c>
    </row>
    <row r="37" spans="2:18" x14ac:dyDescent="0.25">
      <c r="B37" s="34" t="str">
        <f>'[1]3D 773a 2020'!C37</f>
        <v>L8</v>
      </c>
      <c r="C37" s="34">
        <v>2023</v>
      </c>
      <c r="D37" s="34" t="s">
        <v>58</v>
      </c>
      <c r="E37" s="65">
        <v>248677118</v>
      </c>
      <c r="F37" s="65">
        <f>'[1]3D 773a 2020'!G37</f>
        <v>201341154.14237028</v>
      </c>
      <c r="G37" s="65">
        <f>'[1]3D 773a 2020'!H37</f>
        <v>201341154.14237028</v>
      </c>
      <c r="H37" s="65">
        <f>'[1]3D 773a 2020'!I37</f>
        <v>30000000</v>
      </c>
      <c r="I37" s="66">
        <v>0.26980000000000004</v>
      </c>
      <c r="J37" s="66">
        <f t="shared" si="4"/>
        <v>0.88470000000000004</v>
      </c>
      <c r="K37" s="65">
        <f t="shared" si="0"/>
        <v>2324483.6245736652</v>
      </c>
      <c r="L37" s="79">
        <f t="shared" si="1"/>
        <v>404314.21693805757</v>
      </c>
      <c r="M37" s="65">
        <f t="shared" si="2"/>
        <v>1515855.1906975503</v>
      </c>
      <c r="N37" s="65">
        <v>404314.21693805757</v>
      </c>
      <c r="O37" s="65">
        <f t="shared" si="3"/>
        <v>1920169.4076356078</v>
      </c>
      <c r="P37" s="65">
        <f>'[1]RPP Calculation'!H23</f>
        <v>0</v>
      </c>
      <c r="Q37" s="65"/>
      <c r="R37" s="65">
        <v>668102.02961600001</v>
      </c>
    </row>
    <row r="38" spans="2:18" x14ac:dyDescent="0.25">
      <c r="B38" s="34" t="str">
        <f>'[1]3D 773a 2020'!C38</f>
        <v>MVP1</v>
      </c>
      <c r="C38" s="34">
        <v>2024</v>
      </c>
      <c r="D38" s="34" t="s">
        <v>59</v>
      </c>
      <c r="E38" s="65">
        <v>248677118</v>
      </c>
      <c r="F38" s="65">
        <f>'[1]3D 773a 2020'!G38</f>
        <v>197314331.05952287</v>
      </c>
      <c r="G38" s="65">
        <f>'[1]3D 773a 2020'!H38</f>
        <v>197314331.05952287</v>
      </c>
      <c r="H38" s="65">
        <f>'[1]3D 773a 2020'!I38</f>
        <v>197314331.05952287</v>
      </c>
      <c r="I38" s="66">
        <v>0.26980000000000004</v>
      </c>
      <c r="J38" s="66">
        <f t="shared" si="4"/>
        <v>0.88470000000000004</v>
      </c>
      <c r="K38" s="65">
        <f t="shared" si="0"/>
        <v>2277993.9520821916</v>
      </c>
      <c r="L38" s="79">
        <f t="shared" si="1"/>
        <v>697521.95208219159</v>
      </c>
      <c r="M38" s="65">
        <f t="shared" si="2"/>
        <v>0</v>
      </c>
      <c r="N38" s="65">
        <v>1580472</v>
      </c>
      <c r="O38" s="65">
        <f t="shared" si="3"/>
        <v>1580472</v>
      </c>
      <c r="P38" s="65">
        <f>'[1]RPP Calculation'!H24</f>
        <v>0</v>
      </c>
      <c r="Q38" s="65"/>
      <c r="R38" s="65">
        <v>522314.35539972899</v>
      </c>
    </row>
    <row r="39" spans="2:18" x14ac:dyDescent="0.25">
      <c r="B39" s="34" t="str">
        <f>'[1]3D 773a 2020'!C39</f>
        <v>MVP2</v>
      </c>
      <c r="C39" s="34">
        <v>2025</v>
      </c>
      <c r="D39" s="34" t="s">
        <v>60</v>
      </c>
      <c r="E39" s="65">
        <v>248677118</v>
      </c>
      <c r="F39" s="65">
        <f>'[1]3D 773a 2020'!G39</f>
        <v>193368044.43833241</v>
      </c>
      <c r="G39" s="65">
        <f>'[1]3D 773a 2020'!H39</f>
        <v>193368044.43833241</v>
      </c>
      <c r="H39" s="65">
        <f>'[1]3D 773a 2020'!I39</f>
        <v>193368044.43833241</v>
      </c>
      <c r="I39" s="66">
        <v>0.26980000000000004</v>
      </c>
      <c r="J39" s="66">
        <f t="shared" si="4"/>
        <v>0.88470000000000004</v>
      </c>
      <c r="K39" s="65">
        <f t="shared" si="0"/>
        <v>2232434.0730405478</v>
      </c>
      <c r="L39" s="79">
        <f t="shared" si="1"/>
        <v>2232434.0730405478</v>
      </c>
      <c r="M39" s="65">
        <f t="shared" si="2"/>
        <v>0</v>
      </c>
      <c r="N39" s="65">
        <v>0</v>
      </c>
      <c r="O39" s="65">
        <f t="shared" si="3"/>
        <v>0</v>
      </c>
      <c r="P39" s="65">
        <f>'[1]RPP Calculation'!H25</f>
        <v>0</v>
      </c>
      <c r="Q39" s="65"/>
      <c r="R39" s="65">
        <v>27873.591</v>
      </c>
    </row>
    <row r="40" spans="2:18" x14ac:dyDescent="0.25">
      <c r="B40" s="34" t="str">
        <f>'[1]3D 773a 2020'!C40</f>
        <v>MVP3</v>
      </c>
      <c r="C40" s="34">
        <v>2026</v>
      </c>
      <c r="D40" s="34" t="s">
        <v>61</v>
      </c>
      <c r="E40" s="65">
        <v>248677118</v>
      </c>
      <c r="F40" s="65">
        <f>'[1]3D 773a 2020'!G40</f>
        <v>189500683.54956576</v>
      </c>
      <c r="G40" s="65">
        <f>'[1]3D 773a 2020'!H40</f>
        <v>189500683.54956576</v>
      </c>
      <c r="H40" s="65">
        <f>'[1]3D 773a 2020'!I40</f>
        <v>189500683.54956576</v>
      </c>
      <c r="I40" s="66">
        <v>0.26980000000000004</v>
      </c>
      <c r="J40" s="66">
        <f t="shared" si="4"/>
        <v>0.88470000000000004</v>
      </c>
      <c r="K40" s="65">
        <f t="shared" si="0"/>
        <v>2187785.391579737</v>
      </c>
      <c r="L40" s="79">
        <f t="shared" si="1"/>
        <v>2187785.391579737</v>
      </c>
      <c r="M40" s="65">
        <f t="shared" si="2"/>
        <v>0</v>
      </c>
      <c r="N40" s="65">
        <v>0</v>
      </c>
      <c r="O40" s="65">
        <f t="shared" si="3"/>
        <v>0</v>
      </c>
      <c r="P40" s="65">
        <f>'[1]RPP Calculation'!H26</f>
        <v>0</v>
      </c>
      <c r="Q40" s="65"/>
      <c r="R40" s="65">
        <v>0</v>
      </c>
    </row>
    <row r="41" spans="2:18" x14ac:dyDescent="0.25">
      <c r="B41" s="34"/>
      <c r="C41" s="34">
        <v>2027</v>
      </c>
      <c r="D41" s="34" t="s">
        <v>62</v>
      </c>
      <c r="E41" s="65"/>
      <c r="F41" s="65"/>
      <c r="G41" s="65"/>
      <c r="H41" s="65"/>
      <c r="I41" s="66"/>
      <c r="J41" s="66"/>
      <c r="K41" s="65"/>
      <c r="L41" s="79"/>
      <c r="M41" s="65"/>
      <c r="N41" s="65"/>
      <c r="O41" s="65"/>
      <c r="P41" s="65"/>
      <c r="Q41" s="65"/>
      <c r="R41" s="65"/>
    </row>
    <row r="42" spans="2:18" x14ac:dyDescent="0.25">
      <c r="B42" s="34"/>
      <c r="C42" s="34">
        <v>2028</v>
      </c>
      <c r="D42" s="34" t="s">
        <v>63</v>
      </c>
      <c r="E42" s="65"/>
      <c r="F42" s="65"/>
      <c r="G42" s="65"/>
      <c r="H42" s="65"/>
      <c r="I42" s="66"/>
      <c r="J42" s="66"/>
      <c r="K42" s="65"/>
      <c r="L42" s="79"/>
      <c r="M42" s="65"/>
      <c r="N42" s="65"/>
      <c r="O42" s="65"/>
      <c r="P42" s="65"/>
      <c r="Q42" s="65"/>
      <c r="R42" s="65"/>
    </row>
    <row r="43" spans="2:18" x14ac:dyDescent="0.25">
      <c r="B43" s="34"/>
      <c r="C43" s="34">
        <v>2029</v>
      </c>
      <c r="D43" s="34" t="s">
        <v>64</v>
      </c>
      <c r="E43" s="65"/>
      <c r="F43" s="65"/>
      <c r="G43" s="65"/>
      <c r="H43" s="65"/>
      <c r="I43" s="66"/>
      <c r="J43" s="66"/>
      <c r="K43" s="65"/>
      <c r="L43" s="79"/>
      <c r="M43" s="65"/>
      <c r="N43" s="65"/>
      <c r="O43" s="65"/>
      <c r="P43" s="65"/>
      <c r="Q43" s="65"/>
      <c r="R43" s="65"/>
    </row>
    <row r="44" spans="2:18" x14ac:dyDescent="0.25">
      <c r="B44" s="34"/>
      <c r="C44" s="34">
        <v>2030</v>
      </c>
      <c r="D44" s="34" t="s">
        <v>65</v>
      </c>
      <c r="E44" s="65"/>
      <c r="F44" s="65"/>
      <c r="G44" s="65"/>
      <c r="H44" s="65"/>
      <c r="I44" s="66"/>
      <c r="J44" s="66"/>
      <c r="K44" s="65"/>
      <c r="L44" s="79"/>
      <c r="M44" s="65"/>
      <c r="N44" s="65"/>
      <c r="O44" s="65"/>
      <c r="P44" s="65"/>
      <c r="Q44" s="65"/>
      <c r="R44" s="65"/>
    </row>
    <row r="45" spans="2:18" x14ac:dyDescent="0.25">
      <c r="B45" s="34"/>
      <c r="C45" s="34">
        <v>2031</v>
      </c>
      <c r="D45" s="34" t="s">
        <v>66</v>
      </c>
      <c r="E45" s="65"/>
      <c r="F45" s="65"/>
      <c r="G45" s="65"/>
      <c r="H45" s="65"/>
      <c r="I45" s="66"/>
      <c r="J45" s="66"/>
      <c r="K45" s="65"/>
      <c r="L45" s="79"/>
      <c r="M45" s="65"/>
      <c r="N45" s="65"/>
      <c r="O45" s="65"/>
      <c r="P45" s="65"/>
      <c r="Q45" s="65"/>
      <c r="R45" s="65"/>
    </row>
    <row r="46" spans="2:18" x14ac:dyDescent="0.25">
      <c r="B46" s="34"/>
      <c r="C46" s="34">
        <v>2032</v>
      </c>
      <c r="D46" s="34" t="s">
        <v>67</v>
      </c>
      <c r="E46" s="65"/>
      <c r="F46" s="65"/>
      <c r="G46" s="65"/>
      <c r="H46" s="65"/>
      <c r="I46" s="66"/>
      <c r="J46" s="66"/>
      <c r="K46" s="65"/>
      <c r="L46" s="79"/>
      <c r="M46" s="65"/>
      <c r="N46" s="65"/>
      <c r="O46" s="65"/>
      <c r="P46" s="65"/>
      <c r="Q46" s="65"/>
      <c r="R46" s="65"/>
    </row>
    <row r="47" spans="2:18" x14ac:dyDescent="0.25">
      <c r="B47" s="34"/>
      <c r="C47" s="34">
        <v>2033</v>
      </c>
      <c r="D47" s="34" t="s">
        <v>68</v>
      </c>
      <c r="E47" s="65"/>
      <c r="F47" s="65"/>
      <c r="G47" s="65"/>
      <c r="H47" s="65"/>
      <c r="I47" s="66"/>
      <c r="J47" s="66"/>
      <c r="K47" s="65"/>
      <c r="L47" s="79"/>
      <c r="M47" s="65"/>
      <c r="N47" s="65"/>
      <c r="O47" s="65"/>
      <c r="P47" s="65"/>
      <c r="Q47" s="65"/>
      <c r="R47" s="65"/>
    </row>
    <row r="48" spans="2:18" x14ac:dyDescent="0.25">
      <c r="B48" s="34"/>
      <c r="C48" s="34">
        <v>2034</v>
      </c>
      <c r="D48" s="34" t="s">
        <v>69</v>
      </c>
      <c r="E48" s="65"/>
      <c r="F48" s="65"/>
      <c r="G48" s="65"/>
      <c r="H48" s="65"/>
      <c r="I48" s="66"/>
      <c r="J48" s="66"/>
      <c r="K48" s="65"/>
      <c r="L48" s="79"/>
      <c r="M48" s="65"/>
      <c r="N48" s="65"/>
      <c r="O48" s="65"/>
      <c r="P48" s="65"/>
      <c r="Q48" s="65"/>
      <c r="R48" s="65"/>
    </row>
    <row r="49" spans="2:19" x14ac:dyDescent="0.25">
      <c r="B49" s="34"/>
      <c r="C49" s="34">
        <v>2035</v>
      </c>
      <c r="D49" s="34" t="s">
        <v>70</v>
      </c>
      <c r="E49" s="65"/>
      <c r="F49" s="65"/>
      <c r="G49" s="65"/>
      <c r="H49" s="65"/>
      <c r="I49" s="66"/>
      <c r="J49" s="66"/>
      <c r="K49" s="65"/>
      <c r="L49" s="79"/>
      <c r="M49" s="65"/>
      <c r="N49" s="65"/>
      <c r="O49" s="65"/>
      <c r="P49" s="65"/>
      <c r="Q49" s="65"/>
      <c r="R49" s="65"/>
    </row>
    <row r="50" spans="2:19" x14ac:dyDescent="0.25">
      <c r="B50" s="39"/>
      <c r="E50" s="40"/>
      <c r="F50" s="40"/>
      <c r="G50" s="40"/>
      <c r="H50" s="40"/>
      <c r="I50" s="41"/>
      <c r="J50" s="41"/>
      <c r="K50" s="40"/>
      <c r="L50" s="40"/>
      <c r="M50" s="40"/>
      <c r="N50" s="40"/>
      <c r="O50" s="40"/>
      <c r="P50" s="40"/>
      <c r="Q50" s="40"/>
      <c r="R50" s="40"/>
    </row>
    <row r="51" spans="2:19" x14ac:dyDescent="0.25">
      <c r="E51" s="42">
        <f>MAX(E17:E49)</f>
        <v>248677118</v>
      </c>
      <c r="F51" s="40"/>
      <c r="G51" s="40"/>
      <c r="H51" s="40"/>
      <c r="I51" s="41"/>
      <c r="J51" s="41"/>
      <c r="K51" s="40"/>
      <c r="L51" s="40"/>
      <c r="M51" s="42">
        <f>SUM(M17:M49)</f>
        <v>14573835.58392119</v>
      </c>
      <c r="N51" s="42">
        <f t="shared" ref="N51:R51" si="5">SUM(N17:N49)</f>
        <v>4605090.36562456</v>
      </c>
      <c r="O51" s="42">
        <f t="shared" si="5"/>
        <v>19178925.949545749</v>
      </c>
      <c r="P51" s="42">
        <f t="shared" si="5"/>
        <v>127818</v>
      </c>
      <c r="Q51" s="42">
        <f t="shared" si="5"/>
        <v>0</v>
      </c>
      <c r="R51" s="42">
        <f t="shared" si="5"/>
        <v>6213316.9632157292</v>
      </c>
    </row>
    <row r="52" spans="2:19" s="19" customFormat="1" x14ac:dyDescent="0.25">
      <c r="D52" s="60" t="s">
        <v>71</v>
      </c>
      <c r="E52" s="43" t="s">
        <v>72</v>
      </c>
      <c r="F52" s="34"/>
      <c r="G52" s="34"/>
      <c r="H52" s="34"/>
      <c r="I52" s="34"/>
      <c r="J52" s="34"/>
      <c r="K52" s="34"/>
      <c r="L52" s="34"/>
      <c r="M52" s="34" t="s">
        <v>73</v>
      </c>
      <c r="N52" s="34" t="s">
        <v>73</v>
      </c>
      <c r="O52" s="34" t="s">
        <v>73</v>
      </c>
      <c r="P52" s="34" t="s">
        <v>73</v>
      </c>
      <c r="Q52" s="34" t="s">
        <v>73</v>
      </c>
      <c r="R52" s="34" t="s">
        <v>73</v>
      </c>
    </row>
    <row r="53" spans="2:19" s="19" customFormat="1" x14ac:dyDescent="0.25">
      <c r="E53" s="44"/>
      <c r="F53" s="45"/>
      <c r="G53" s="45"/>
      <c r="H53" s="45"/>
      <c r="I53" s="45"/>
      <c r="J53" s="45"/>
      <c r="K53" s="45"/>
      <c r="L53" s="45"/>
      <c r="M53" s="45"/>
      <c r="N53" s="45"/>
      <c r="O53" s="45"/>
      <c r="P53" s="45"/>
      <c r="Q53" s="45"/>
      <c r="R53" s="45"/>
    </row>
    <row r="54" spans="2:19" x14ac:dyDescent="0.25">
      <c r="C54" s="16" t="s">
        <v>92</v>
      </c>
      <c r="E54" s="39"/>
    </row>
    <row r="55" spans="2:19" x14ac:dyDescent="0.25">
      <c r="B55" s="39"/>
      <c r="D55" s="46" t="s">
        <v>74</v>
      </c>
    </row>
    <row r="56" spans="2:19" x14ac:dyDescent="0.25">
      <c r="B56" s="39"/>
      <c r="D56" s="46"/>
    </row>
    <row r="57" spans="2:19" x14ac:dyDescent="0.25">
      <c r="B57" s="39" t="s">
        <v>75</v>
      </c>
      <c r="N57" s="47" t="s">
        <v>76</v>
      </c>
      <c r="O57" s="48"/>
      <c r="P57" s="39"/>
      <c r="Q57" s="39"/>
    </row>
    <row r="58" spans="2:19" x14ac:dyDescent="0.25">
      <c r="B58" s="39"/>
      <c r="D58" s="49" t="s">
        <v>77</v>
      </c>
      <c r="E58" s="67" t="s">
        <v>104</v>
      </c>
      <c r="F58" s="50"/>
      <c r="G58" s="25"/>
      <c r="H58" s="51"/>
      <c r="N58" s="52" t="s">
        <v>78</v>
      </c>
      <c r="O58" s="53"/>
      <c r="P58" s="39"/>
      <c r="Q58" s="39"/>
    </row>
    <row r="59" spans="2:19" x14ac:dyDescent="0.25">
      <c r="D59" s="54" t="s">
        <v>79</v>
      </c>
      <c r="E59" s="68" t="s">
        <v>105</v>
      </c>
      <c r="F59" s="55"/>
      <c r="G59" s="50"/>
      <c r="H59" s="56"/>
      <c r="N59" s="57" t="s">
        <v>80</v>
      </c>
    </row>
    <row r="60" spans="2:19" x14ac:dyDescent="0.25">
      <c r="B60" s="39"/>
      <c r="D60" s="49" t="s">
        <v>81</v>
      </c>
      <c r="E60" s="68" t="s">
        <v>106</v>
      </c>
      <c r="F60" s="58"/>
      <c r="G60" s="58"/>
      <c r="H60" s="59"/>
      <c r="N60" s="57" t="s">
        <v>82</v>
      </c>
    </row>
    <row r="61" spans="2:19" x14ac:dyDescent="0.25">
      <c r="D61" s="49" t="s">
        <v>83</v>
      </c>
      <c r="E61" s="80" t="s">
        <v>107</v>
      </c>
      <c r="F61" s="50"/>
      <c r="G61" s="25"/>
      <c r="H61" s="51"/>
      <c r="N61" s="46" t="s">
        <v>84</v>
      </c>
    </row>
    <row r="62" spans="2:19" x14ac:dyDescent="0.25">
      <c r="D62" s="51"/>
      <c r="E62" s="39"/>
    </row>
    <row r="63" spans="2:19" x14ac:dyDescent="0.25">
      <c r="D63" s="51"/>
      <c r="E63" s="39"/>
      <c r="S63" s="60" t="s">
        <v>93</v>
      </c>
    </row>
    <row r="64" spans="2:19" x14ac:dyDescent="0.25">
      <c r="D64" s="51"/>
      <c r="E64" s="39"/>
    </row>
    <row r="65" spans="4:4" x14ac:dyDescent="0.25">
      <c r="D65" s="61"/>
    </row>
    <row r="66" spans="4:4" x14ac:dyDescent="0.25">
      <c r="D66" s="61"/>
    </row>
    <row r="67" spans="4:4" x14ac:dyDescent="0.25">
      <c r="D67" s="61"/>
    </row>
    <row r="68" spans="4:4" x14ac:dyDescent="0.25">
      <c r="D68" s="61"/>
    </row>
    <row r="69" spans="4:4" x14ac:dyDescent="0.25">
      <c r="D69" s="61"/>
    </row>
    <row r="70" spans="4:4" x14ac:dyDescent="0.25">
      <c r="D70" s="61"/>
    </row>
  </sheetData>
  <hyperlinks>
    <hyperlink ref="E61" r:id="rId1" xr:uid="{A150646B-020C-4E3C-B966-9C6E98A43727}"/>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4" sqref="A4"/>
    </sheetView>
  </sheetViews>
  <sheetFormatPr defaultRowHeight="15" x14ac:dyDescent="0.25"/>
  <cols>
    <col min="1" max="1" width="120.85546875" style="15" customWidth="1"/>
    <col min="2" max="2" width="102.140625" customWidth="1"/>
  </cols>
  <sheetData>
    <row r="1" spans="1:1" x14ac:dyDescent="0.25">
      <c r="A1" s="72" t="s">
        <v>90</v>
      </c>
    </row>
    <row r="2" spans="1:1" ht="37.5" customHeight="1" x14ac:dyDescent="0.25">
      <c r="A2" s="62" t="s">
        <v>95</v>
      </c>
    </row>
    <row r="3" spans="1:1" x14ac:dyDescent="0.25">
      <c r="A3" s="1"/>
    </row>
    <row r="4" spans="1:1" ht="72" customHeight="1" x14ac:dyDescent="0.25">
      <c r="A4" s="1" t="s">
        <v>101</v>
      </c>
    </row>
    <row r="5" spans="1:1" ht="40.5" customHeight="1" x14ac:dyDescent="0.25">
      <c r="A5" s="2" t="s">
        <v>96</v>
      </c>
    </row>
    <row r="6" spans="1:1" ht="26.25" customHeight="1" x14ac:dyDescent="0.25">
      <c r="A6" s="1" t="s">
        <v>100</v>
      </c>
    </row>
    <row r="7" spans="1:1" ht="30" customHeight="1" x14ac:dyDescent="0.25">
      <c r="A7" s="3" t="s">
        <v>87</v>
      </c>
    </row>
    <row r="8" spans="1:1" ht="57" customHeight="1" x14ac:dyDescent="0.25">
      <c r="A8" s="1" t="s">
        <v>88</v>
      </c>
    </row>
    <row r="9" spans="1:1" ht="30" x14ac:dyDescent="0.25">
      <c r="A9" s="1" t="s">
        <v>86</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85</v>
      </c>
    </row>
    <row r="21" spans="1:2" x14ac:dyDescent="0.25">
      <c r="A21" s="1"/>
    </row>
    <row r="22" spans="1:2" ht="140.25" customHeight="1" x14ac:dyDescent="0.25">
      <c r="A22" s="7" t="s">
        <v>97</v>
      </c>
    </row>
    <row r="23" spans="1:2" ht="15.75" x14ac:dyDescent="0.25">
      <c r="A23" s="63"/>
    </row>
    <row r="24" spans="1:2" x14ac:dyDescent="0.25">
      <c r="A24" s="8" t="s">
        <v>93</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2020-08-10T20:48:53Z</dcterms:modified>
</cp:coreProperties>
</file>