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556 - San Perlita ISD - El Sauz Ranch Wind/"/>
    </mc:Choice>
  </mc:AlternateContent>
  <xr:revisionPtr revIDLastSave="0" documentId="13_ncr:1_{7C861102-990A-504C-B9DB-C3798363A828}" xr6:coauthVersionLast="47" xr6:coauthVersionMax="47" xr10:uidLastSave="{00000000-0000-0000-0000-000000000000}"/>
  <bookViews>
    <workbookView xWindow="27900" yWindow="3300" windowWidth="2880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8" i="1" l="1"/>
  <c r="H29" i="1" s="1"/>
  <c r="G28" i="1"/>
  <c r="G29" i="1"/>
  <c r="G30" i="1"/>
  <c r="G31" i="1"/>
  <c r="L31" i="1" s="1"/>
  <c r="G32" i="1"/>
  <c r="L32" i="1" s="1"/>
  <c r="G33" i="1"/>
  <c r="L33" i="1" s="1"/>
  <c r="G34" i="1"/>
  <c r="G35" i="1"/>
  <c r="G36" i="1" s="1"/>
  <c r="F28" i="1"/>
  <c r="F29" i="1"/>
  <c r="F30" i="1"/>
  <c r="F60" i="1" s="1"/>
  <c r="F31" i="1"/>
  <c r="F32" i="1"/>
  <c r="F33" i="1"/>
  <c r="F34" i="1" s="1"/>
  <c r="F35" i="1" s="1"/>
  <c r="F36" i="1" s="1"/>
  <c r="F37" i="1" s="1"/>
  <c r="F38" i="1" s="1"/>
  <c r="F39" i="1" s="1"/>
  <c r="F40" i="1" s="1"/>
  <c r="F41" i="1" s="1"/>
  <c r="L25" i="1"/>
  <c r="N25" i="1" s="1"/>
  <c r="M25" i="1"/>
  <c r="L26" i="1"/>
  <c r="M26" i="1"/>
  <c r="L27" i="1"/>
  <c r="M27" i="1"/>
  <c r="N27" i="1" s="1"/>
  <c r="L28" i="1"/>
  <c r="M28" i="1"/>
  <c r="L29" i="1"/>
  <c r="L30" i="1"/>
  <c r="L34" i="1"/>
  <c r="Q60" i="1"/>
  <c r="P60" i="1"/>
  <c r="O60" i="1"/>
  <c r="N28" i="1" l="1"/>
  <c r="N26" i="1"/>
  <c r="H30" i="1"/>
  <c r="M29" i="1"/>
  <c r="N29" i="1" s="1"/>
  <c r="G37" i="1"/>
  <c r="L36" i="1"/>
  <c r="L35" i="1"/>
  <c r="G38" i="1" l="1"/>
  <c r="L37" i="1"/>
  <c r="M30" i="1"/>
  <c r="N30" i="1" s="1"/>
  <c r="H31" i="1"/>
  <c r="H32" i="1" l="1"/>
  <c r="M31" i="1"/>
  <c r="N31" i="1" s="1"/>
  <c r="L38" i="1"/>
  <c r="G39" i="1"/>
  <c r="L39" i="1" l="1"/>
  <c r="G40" i="1"/>
  <c r="H33" i="1"/>
  <c r="M32" i="1"/>
  <c r="N32" i="1" s="1"/>
  <c r="L40" i="1" l="1"/>
  <c r="G41" i="1"/>
  <c r="L41" i="1" s="1"/>
  <c r="M33" i="1"/>
  <c r="N33" i="1" s="1"/>
  <c r="H34" i="1"/>
  <c r="M34" i="1" l="1"/>
  <c r="N34" i="1" s="1"/>
  <c r="H35" i="1"/>
  <c r="H36" i="1" l="1"/>
  <c r="M35" i="1"/>
  <c r="N35" i="1" s="1"/>
  <c r="H37" i="1" l="1"/>
  <c r="M36" i="1"/>
  <c r="N36" i="1" s="1"/>
  <c r="H38" i="1" l="1"/>
  <c r="M37" i="1"/>
  <c r="N37" i="1" s="1"/>
  <c r="M38" i="1" l="1"/>
  <c r="N38" i="1" s="1"/>
  <c r="H39" i="1"/>
  <c r="H40" i="1" l="1"/>
  <c r="M39" i="1"/>
  <c r="N39" i="1" s="1"/>
  <c r="M40" i="1" l="1"/>
  <c r="N40" i="1" s="1"/>
  <c r="H41" i="1"/>
  <c r="M41" i="1" s="1"/>
  <c r="N41" i="1" s="1"/>
  <c r="N60" i="1" s="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<sst xmlns="http://schemas.openxmlformats.org/spreadsheetml/2006/main" count="141" uniqueCount="137">
  <si>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</si>
  <si>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</si>
  <si>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</si>
  <si>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</si>
  <si>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</si>
  <si>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</si>
  <si>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</si>
  <si>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</si>
  <si>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</si>
  <si>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</si>
  <si>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</si>
  <si>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</si>
  <si>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</si>
  <si>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</si>
  <si>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</si>
  <si>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</si>
  <si>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</si>
  <si>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</si>
  <si>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</si>
  <si>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</si>
  <si>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</si>
  <si>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</si>
  <si>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</si>
  <si>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</si>
  <si>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</si>
  <si>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</si>
  <si>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</si>
  <si>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</si>
  <si>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</si>
  <si>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</si>
  <si>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</si>
  <si>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</si>
  <si>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</si>
  <si>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</si>
  <si>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</si>
  <si>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</si>
  <si>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</si>
  <si>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</si>
  <si>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</si>
  <si>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</si>
  <si>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</si>
  <si>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</si>
  <si>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</si>
  <si>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</si>
  <si>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</si>
  <si>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</si>
  <si>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</si>
  <si>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</si>
  <si>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</si>
  <si>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</si>
  <si>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</si>
  <si>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</si>
  <si>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</si>
  <si>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</si>
  <si>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</si>
  <si>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</si>
  <si>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</si>
  <si>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</si>
  <si>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</si>
  <si>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</si>
  <si>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</si>
  <si>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</si>
  <si>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</si>
  <si>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</si>
  <si>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</si>
  <si>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</si>
  <si>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</si>
  <si>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</si>
  <si>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</si>
  <si>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</si>
  <si>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</si>
  <si>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</si>
  <si>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</si>
  <si>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</si>
  <si>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</si>
  <si>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</si>
  <si>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</si>
  <si>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</si>
  <si>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</si>
  <si>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</si>
  <si>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</si>
  <si>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</si>
  <si>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</si>
  <si>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</si>
  <si>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</si>
  <si>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</si>
  <si>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</si>
  <si>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</si>
  <si>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</si>
  <si>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</si>
  <si>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</si>
  <si>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</si>
  <si>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</si>
  <si>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</si>
  <si>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</si>
  <si>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</si>
  <si>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</si>
  <si>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</si>
  <si>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</si>
  <si>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</si>
  <si>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</si>
  <si>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</si>
  <si>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</si>
  <si>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</si>
  <si>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</si>
  <si>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</si>
  <si>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</si>
  <si>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</si>
  <si>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</si>
  <si>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</si>
  <si>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</si>
  <si>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</si>
  <si>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</si>
  <si>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</si>
  <si>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</si>
  <si>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</si>
  <si>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</si>
  <si>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</si>
  <si>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</si>
  <si>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</si>
  <si>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</si>
  <si>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</si>
  <si>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</si>
  <si>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</si>
  <si>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</si>
  <si>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</si>
  <si>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</si>
  <si>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</si>
  <si>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</si>
  <si>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</si>
  <si>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</si>
  <si>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</si>
  <si>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245904</t>
  </si>
  <si>
    <t>[Wind] Renewable Energy Electric Generation</t>
  </si>
  <si>
    <t>San Perlita ISD</t>
  </si>
  <si>
    <t>El Sauz Ranch Wind LLC</t>
  </si>
  <si>
    <t>06-15-2021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</si>
</sst>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6" tint="0.39997558519241921"/>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164" fontId="0" fillId="2" borderId="2" xfId="2" applyNumberFormat="1" applyFont="1" applyFill="1" applyBorder="1"/>
    <xf numFmtId="164" fontId="0" fillId="3" borderId="2" xfId="2" applyNumberFormat="1" applyFont="1" applyFill="1" applyBorder="1"/>
    <xf numFmtId="1" fontId="0" fillId="4" borderId="2" xfId="0" applyNumberFormat="1"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PageLayoutView="50" workbookViewId="0">
      <selection activeCell="H4" sqref="H4"/>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132</v>
      </c>
    </row>
    <row r="2" spans="1:19" ht="19" x14ac:dyDescent="0.25">
      <c r="G2" s="3" t="s">
        <v>108</v>
      </c>
    </row>
    <row r="3" spans="1:19" ht="16" x14ac:dyDescent="0.2">
      <c r="G3" s="2" t="s">
        <v>0</v>
      </c>
      <c r="I3" s="4"/>
      <c r="N3" s="61"/>
      <c r="O3" s="55"/>
      <c r="P3" s="55"/>
    </row>
    <row r="4" spans="1:19" x14ac:dyDescent="0.2">
      <c r="G4" s="5" t="s">
        <v>1</v>
      </c>
      <c r="H4" s="6">
        <v>1556</v>
      </c>
      <c r="I4" s="7"/>
      <c r="J4" s="60"/>
    </row>
    <row r="5" spans="1:19" x14ac:dyDescent="0.2">
      <c r="G5" s="8" t="s">
        <v>2</v>
      </c>
      <c r="H5" s="69" t="s">
        <v>133</v>
      </c>
      <c r="I5" s="9"/>
    </row>
    <row r="6" spans="1:19" x14ac:dyDescent="0.2">
      <c r="G6" s="10" t="s">
        <v>3</v>
      </c>
      <c r="H6" s="70" t="s">
        <v>134</v>
      </c>
      <c r="I6" s="9"/>
    </row>
    <row r="7" spans="1:19" x14ac:dyDescent="0.2">
      <c r="G7" s="10" t="s">
        <v>4</v>
      </c>
      <c r="H7" s="70" t="s">
        <v>135</v>
      </c>
      <c r="I7" s="9"/>
    </row>
    <row r="8" spans="1:19" x14ac:dyDescent="0.2">
      <c r="G8" s="10" t="s">
        <v>99</v>
      </c>
      <c r="H8" s="63">
        <v>20000000</v>
      </c>
      <c r="I8" s="9"/>
    </row>
    <row r="9" spans="1:19" x14ac:dyDescent="0.2">
      <c r="G9" s="10" t="s">
        <v>106</v>
      </c>
      <c r="H9" s="11" t="s">
        <v>136</v>
      </c>
      <c r="I9" s="7"/>
    </row>
    <row r="10" spans="1:19" x14ac:dyDescent="0.2">
      <c r="G10" s="10" t="s">
        <v>5</v>
      </c>
      <c r="H10" s="6">
        <v>2022</v>
      </c>
      <c r="I10" s="7"/>
      <c r="O10" s="1" t="s">
        <v>6</v>
      </c>
    </row>
    <row r="11" spans="1:19" x14ac:dyDescent="0.2">
      <c r="G11" s="10" t="s">
        <v>7</v>
      </c>
      <c r="H11" s="6">
        <v>2024</v>
      </c>
    </row>
    <row r="12" spans="1:19" x14ac:dyDescent="0.2">
      <c r="A12" s="32"/>
      <c r="G12" s="12" t="s">
        <v>8</v>
      </c>
      <c r="H12" s="73">
        <v>2023</v>
      </c>
      <c r="I12" s="1" t="s">
        <v>9</v>
      </c>
    </row>
    <row r="13" spans="1:19" x14ac:dyDescent="0.2">
      <c r="G13" s="12" t="s">
        <v>10</v>
      </c>
      <c r="H13" s="6">
        <v>2038</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0"/>
      <c r="D21" s="20">
        <v>2018</v>
      </c>
      <c r="E21" s="20" t="s">
        <v>35</v>
      </c>
      <c r="F21" s="71"/>
      <c r="G21" s="56"/>
      <c r="H21" s="56"/>
      <c r="I21" s="56"/>
      <c r="J21" s="57"/>
      <c r="K21" s="57"/>
      <c r="L21" s="56"/>
      <c r="M21" s="56"/>
      <c r="N21" s="56"/>
      <c r="O21" s="56"/>
      <c r="P21" s="56"/>
      <c r="Q21" s="56"/>
    </row>
    <row r="22" spans="2:17" x14ac:dyDescent="0.2">
      <c r="B22" s="19"/>
      <c r="C22" s="20"/>
      <c r="D22" s="20">
        <v>2019</v>
      </c>
      <c r="E22" s="20" t="s">
        <v>37</v>
      </c>
      <c r="F22" s="71"/>
      <c r="G22" s="56"/>
      <c r="H22" s="56"/>
      <c r="I22" s="56"/>
      <c r="J22" s="57"/>
      <c r="K22" s="57"/>
      <c r="L22" s="56"/>
      <c r="M22" s="56"/>
      <c r="N22" s="56"/>
      <c r="O22" s="56"/>
      <c r="P22" s="56"/>
      <c r="Q22" s="56"/>
    </row>
    <row r="23" spans="2:17" x14ac:dyDescent="0.2">
      <c r="B23" s="19"/>
      <c r="C23" s="20"/>
      <c r="D23" s="20">
        <v>2020</v>
      </c>
      <c r="E23" s="20" t="s">
        <v>39</v>
      </c>
      <c r="F23" s="56"/>
      <c r="G23" s="56"/>
      <c r="H23" s="56"/>
      <c r="I23" s="56"/>
      <c r="J23" s="57"/>
      <c r="K23" s="57"/>
      <c r="L23" s="56"/>
      <c r="M23" s="56"/>
      <c r="N23" s="56"/>
      <c r="O23" s="56"/>
      <c r="P23" s="56"/>
      <c r="Q23" s="56"/>
    </row>
    <row r="24" spans="2:17" x14ac:dyDescent="0.2">
      <c r="B24" s="19"/>
      <c r="C24" s="20"/>
      <c r="D24" s="20">
        <v>2021</v>
      </c>
      <c r="E24" s="20" t="s">
        <v>41</v>
      </c>
      <c r="F24" s="56"/>
      <c r="G24" s="56"/>
      <c r="H24" s="56"/>
      <c r="I24" s="56"/>
      <c r="J24" s="57"/>
      <c r="K24" s="57"/>
      <c r="L24" s="56"/>
      <c r="M24" s="56"/>
      <c r="N24" s="56"/>
      <c r="O24" s="56"/>
      <c r="P24" s="56"/>
      <c r="Q24" s="56"/>
    </row>
    <row r="25" spans="2:17" ht="16" x14ac:dyDescent="0.2">
      <c r="B25" s="21" t="s">
        <v>31</v>
      </c>
      <c r="C25" s="20"/>
      <c r="D25" s="20">
        <v>2022</v>
      </c>
      <c r="E25" s="20" t="s">
        <v>43</v>
      </c>
      <c r="F25" s="72">
        <v>0</v>
      </c>
      <c r="G25" s="72">
        <v>0</v>
      </c>
      <c r="H25" s="72">
        <v>0</v>
      </c>
      <c r="I25" s="72">
        <v>0</v>
      </c>
      <c r="J25" s="59">
        <v>0.16</v>
      </c>
      <c r="K25" s="59">
        <v>0.94040000000000001</v>
      </c>
      <c r="L25" s="58">
        <f t="shared" ref="L25:L41" si="0">G25*(J25+K25)/100</f>
        <v>0</v>
      </c>
      <c r="M25" s="58">
        <f t="shared" ref="M25:M41" si="1">((H25*J25)+(I25*K25))/100</f>
        <v>0</v>
      </c>
      <c r="N25" s="58">
        <f t="shared" ref="N25:N41" si="2">L25-M25</f>
        <v>0</v>
      </c>
      <c r="O25" s="58">
        <v>0</v>
      </c>
      <c r="P25" s="58">
        <v>0</v>
      </c>
      <c r="Q25" s="58">
        <v>50000</v>
      </c>
    </row>
    <row r="26" spans="2:17" ht="16" x14ac:dyDescent="0.2">
      <c r="B26" s="22" t="s">
        <v>33</v>
      </c>
      <c r="C26" s="20"/>
      <c r="D26" s="20">
        <v>2023</v>
      </c>
      <c r="E26" s="20" t="s">
        <v>45</v>
      </c>
      <c r="F26" s="72">
        <v>0</v>
      </c>
      <c r="G26" s="72">
        <v>0</v>
      </c>
      <c r="H26" s="72">
        <v>0</v>
      </c>
      <c r="I26" s="72">
        <v>0</v>
      </c>
      <c r="J26" s="59">
        <v>0.16</v>
      </c>
      <c r="K26" s="59">
        <v>0.94040000000000001</v>
      </c>
      <c r="L26" s="58">
        <f t="shared" si="0"/>
        <v>0</v>
      </c>
      <c r="M26" s="58">
        <f t="shared" si="1"/>
        <v>0</v>
      </c>
      <c r="N26" s="58">
        <f t="shared" si="2"/>
        <v>0</v>
      </c>
      <c r="O26" s="58">
        <v>0</v>
      </c>
      <c r="P26" s="58">
        <v>0</v>
      </c>
      <c r="Q26" s="58">
        <v>50000</v>
      </c>
    </row>
    <row r="27" spans="2:17" ht="16" x14ac:dyDescent="0.2">
      <c r="B27" s="22"/>
      <c r="C27" s="23" t="s">
        <v>36</v>
      </c>
      <c r="D27" s="20">
        <v>2024</v>
      </c>
      <c r="E27" s="20" t="s">
        <v>47</v>
      </c>
      <c r="F27" s="72">
        <v>202289401</v>
      </c>
      <c r="G27" s="72">
        <v>202289401</v>
      </c>
      <c r="H27" s="72">
        <v>202289401</v>
      </c>
      <c r="I27" s="72">
        <v>20000000</v>
      </c>
      <c r="J27" s="59">
        <v>0.16</v>
      </c>
      <c r="K27" s="59">
        <v>0.94040000000000001</v>
      </c>
      <c r="L27" s="58">
        <f t="shared" si="0"/>
        <v>2225992.5686040004</v>
      </c>
      <c r="M27" s="58">
        <f t="shared" si="1"/>
        <v>511743.04159999994</v>
      </c>
      <c r="N27" s="58">
        <f t="shared" si="2"/>
        <v>1714249.5270040005</v>
      </c>
      <c r="O27" s="58">
        <v>1926047</v>
      </c>
      <c r="P27" s="58">
        <v>0</v>
      </c>
      <c r="Q27" s="58">
        <v>50000</v>
      </c>
    </row>
    <row r="28" spans="2:17" ht="16" x14ac:dyDescent="0.2">
      <c r="B28" s="19"/>
      <c r="C28" s="23" t="s">
        <v>38</v>
      </c>
      <c r="D28" s="20">
        <v>2025</v>
      </c>
      <c r="E28" s="20" t="s">
        <v>49</v>
      </c>
      <c r="F28" s="72">
        <f>F27*0.95</f>
        <v>192174930.94999999</v>
      </c>
      <c r="G28" s="72">
        <f t="shared" ref="G28:I41" si="3">G27*0.95</f>
        <v>192174930.94999999</v>
      </c>
      <c r="H28" s="72">
        <f t="shared" si="3"/>
        <v>192174930.94999999</v>
      </c>
      <c r="I28" s="72">
        <v>20000000</v>
      </c>
      <c r="J28" s="59">
        <v>0.16</v>
      </c>
      <c r="K28" s="59">
        <v>0.94040000000000001</v>
      </c>
      <c r="L28" s="58">
        <f t="shared" si="0"/>
        <v>2114692.9401738001</v>
      </c>
      <c r="M28" s="58">
        <f t="shared" si="1"/>
        <v>495559.88951999997</v>
      </c>
      <c r="N28" s="58">
        <f t="shared" si="2"/>
        <v>1619133.0506538001</v>
      </c>
      <c r="O28" s="58">
        <v>0</v>
      </c>
      <c r="P28" s="58">
        <v>0</v>
      </c>
      <c r="Q28" s="58">
        <v>50000</v>
      </c>
    </row>
    <row r="29" spans="2:17" ht="16" x14ac:dyDescent="0.2">
      <c r="B29" s="19"/>
      <c r="C29" s="24" t="s">
        <v>40</v>
      </c>
      <c r="D29" s="20">
        <v>2026</v>
      </c>
      <c r="E29" s="20" t="s">
        <v>51</v>
      </c>
      <c r="F29" s="72">
        <f>F28*0.95</f>
        <v>182566184.40249997</v>
      </c>
      <c r="G29" s="72">
        <f t="shared" si="3"/>
        <v>182566184.40249997</v>
      </c>
      <c r="H29" s="72">
        <f t="shared" si="3"/>
        <v>182566184.40249997</v>
      </c>
      <c r="I29" s="72">
        <v>20000000</v>
      </c>
      <c r="J29" s="59">
        <v>0.16</v>
      </c>
      <c r="K29" s="59">
        <v>0.94040000000000001</v>
      </c>
      <c r="L29" s="58">
        <f t="shared" si="0"/>
        <v>2008958.2931651098</v>
      </c>
      <c r="M29" s="58">
        <f t="shared" si="1"/>
        <v>480185.895044</v>
      </c>
      <c r="N29" s="58">
        <f t="shared" si="2"/>
        <v>1528772.3981211097</v>
      </c>
      <c r="O29" s="58">
        <v>0</v>
      </c>
      <c r="P29" s="58">
        <v>0</v>
      </c>
      <c r="Q29" s="58">
        <v>50000</v>
      </c>
    </row>
    <row r="30" spans="2:17" ht="16" x14ac:dyDescent="0.2">
      <c r="B30" s="19"/>
      <c r="C30" s="24" t="s">
        <v>42</v>
      </c>
      <c r="D30" s="20">
        <v>2027</v>
      </c>
      <c r="E30" s="20" t="s">
        <v>53</v>
      </c>
      <c r="F30" s="72">
        <f>F29*0.95</f>
        <v>173437875.18237495</v>
      </c>
      <c r="G30" s="72">
        <f t="shared" si="3"/>
        <v>173437875.18237495</v>
      </c>
      <c r="H30" s="72">
        <f t="shared" si="3"/>
        <v>173437875.18237495</v>
      </c>
      <c r="I30" s="72">
        <v>20000000</v>
      </c>
      <c r="J30" s="59">
        <v>0.16</v>
      </c>
      <c r="K30" s="59">
        <v>0.94040000000000001</v>
      </c>
      <c r="L30" s="58">
        <f t="shared" si="0"/>
        <v>1908510.3785068542</v>
      </c>
      <c r="M30" s="58">
        <f t="shared" si="1"/>
        <v>465580.60029179993</v>
      </c>
      <c r="N30" s="58">
        <f t="shared" si="2"/>
        <v>1442929.7782150542</v>
      </c>
      <c r="O30" s="58">
        <v>0</v>
      </c>
      <c r="P30" s="58">
        <v>0</v>
      </c>
      <c r="Q30" s="58">
        <v>50000</v>
      </c>
    </row>
    <row r="31" spans="2:17" ht="16" x14ac:dyDescent="0.2">
      <c r="B31" s="19"/>
      <c r="C31" s="24" t="s">
        <v>44</v>
      </c>
      <c r="D31" s="20">
        <v>2028</v>
      </c>
      <c r="E31" s="20" t="s">
        <v>55</v>
      </c>
      <c r="F31" s="72">
        <f t="shared" ref="F31:F41" si="4">F30*0.95</f>
        <v>164765981.42325619</v>
      </c>
      <c r="G31" s="72">
        <f t="shared" si="3"/>
        <v>164765981.42325619</v>
      </c>
      <c r="H31" s="72">
        <f t="shared" si="3"/>
        <v>164765981.42325619</v>
      </c>
      <c r="I31" s="72">
        <v>20000000</v>
      </c>
      <c r="J31" s="59">
        <v>0.16</v>
      </c>
      <c r="K31" s="59">
        <v>0.94040000000000001</v>
      </c>
      <c r="L31" s="58">
        <f t="shared" si="0"/>
        <v>1813084.8595815112</v>
      </c>
      <c r="M31" s="58">
        <f t="shared" si="1"/>
        <v>451705.57027720986</v>
      </c>
      <c r="N31" s="58">
        <f t="shared" si="2"/>
        <v>1361379.2893043014</v>
      </c>
      <c r="O31" s="58">
        <v>0</v>
      </c>
      <c r="P31" s="58">
        <v>0</v>
      </c>
      <c r="Q31" s="58">
        <v>50000</v>
      </c>
    </row>
    <row r="32" spans="2:17" ht="16" x14ac:dyDescent="0.2">
      <c r="B32" s="25"/>
      <c r="C32" s="24" t="s">
        <v>46</v>
      </c>
      <c r="D32" s="20">
        <v>2029</v>
      </c>
      <c r="E32" s="20" t="s">
        <v>57</v>
      </c>
      <c r="F32" s="72">
        <f t="shared" si="4"/>
        <v>156527682.35209337</v>
      </c>
      <c r="G32" s="72">
        <f t="shared" si="3"/>
        <v>156527682.35209337</v>
      </c>
      <c r="H32" s="72">
        <f t="shared" si="3"/>
        <v>156527682.35209337</v>
      </c>
      <c r="I32" s="72">
        <v>20000000</v>
      </c>
      <c r="J32" s="59">
        <v>0.16</v>
      </c>
      <c r="K32" s="59">
        <v>0.94040000000000001</v>
      </c>
      <c r="L32" s="58">
        <f t="shared" si="0"/>
        <v>1722430.6166024355</v>
      </c>
      <c r="M32" s="58">
        <f t="shared" si="1"/>
        <v>438524.29176334938</v>
      </c>
      <c r="N32" s="58">
        <f t="shared" si="2"/>
        <v>1283906.324839086</v>
      </c>
      <c r="O32" s="58">
        <v>0</v>
      </c>
      <c r="P32" s="58">
        <v>0</v>
      </c>
      <c r="Q32" s="58">
        <v>50000</v>
      </c>
    </row>
    <row r="33" spans="2:17" ht="16" x14ac:dyDescent="0.2">
      <c r="B33" s="26"/>
      <c r="C33" s="24" t="s">
        <v>48</v>
      </c>
      <c r="D33" s="20">
        <v>2030</v>
      </c>
      <c r="E33" s="20" t="s">
        <v>59</v>
      </c>
      <c r="F33" s="72">
        <f t="shared" si="4"/>
        <v>148701298.2344887</v>
      </c>
      <c r="G33" s="72">
        <f t="shared" si="3"/>
        <v>148701298.2344887</v>
      </c>
      <c r="H33" s="72">
        <f t="shared" si="3"/>
        <v>148701298.2344887</v>
      </c>
      <c r="I33" s="72">
        <v>20000000</v>
      </c>
      <c r="J33" s="59">
        <v>0.16</v>
      </c>
      <c r="K33" s="59">
        <v>0.94040000000000001</v>
      </c>
      <c r="L33" s="58">
        <f t="shared" si="0"/>
        <v>1636309.0857723139</v>
      </c>
      <c r="M33" s="58">
        <f t="shared" si="1"/>
        <v>426002.07717518194</v>
      </c>
      <c r="N33" s="58">
        <f t="shared" si="2"/>
        <v>1210307.0085971318</v>
      </c>
      <c r="O33" s="58">
        <v>0</v>
      </c>
      <c r="P33" s="58">
        <v>0</v>
      </c>
      <c r="Q33" s="58">
        <v>50000</v>
      </c>
    </row>
    <row r="34" spans="2:17" ht="16" x14ac:dyDescent="0.2">
      <c r="B34" s="19"/>
      <c r="C34" s="24" t="s">
        <v>50</v>
      </c>
      <c r="D34" s="20">
        <v>2031</v>
      </c>
      <c r="E34" s="20" t="s">
        <v>61</v>
      </c>
      <c r="F34" s="72">
        <f t="shared" si="4"/>
        <v>141266233.32276425</v>
      </c>
      <c r="G34" s="72">
        <f t="shared" si="3"/>
        <v>141266233.32276425</v>
      </c>
      <c r="H34" s="72">
        <f t="shared" si="3"/>
        <v>141266233.32276425</v>
      </c>
      <c r="I34" s="72">
        <v>20000000</v>
      </c>
      <c r="J34" s="59">
        <v>0.16</v>
      </c>
      <c r="K34" s="59">
        <v>0.94040000000000001</v>
      </c>
      <c r="L34" s="58">
        <f t="shared" si="0"/>
        <v>1554493.6314836978</v>
      </c>
      <c r="M34" s="58">
        <f t="shared" si="1"/>
        <v>414105.97331642284</v>
      </c>
      <c r="N34" s="58">
        <f t="shared" si="2"/>
        <v>1140387.6581672749</v>
      </c>
      <c r="O34" s="58">
        <v>0</v>
      </c>
      <c r="P34" s="58">
        <v>0</v>
      </c>
      <c r="Q34" s="58">
        <v>50000</v>
      </c>
    </row>
    <row r="35" spans="2:17" ht="16" x14ac:dyDescent="0.2">
      <c r="B35" s="19"/>
      <c r="C35" s="27" t="s">
        <v>52</v>
      </c>
      <c r="D35" s="20">
        <v>2032</v>
      </c>
      <c r="E35" s="20" t="s">
        <v>63</v>
      </c>
      <c r="F35" s="72">
        <f t="shared" si="4"/>
        <v>134202921.65662603</v>
      </c>
      <c r="G35" s="72">
        <f t="shared" si="3"/>
        <v>134202921.65662603</v>
      </c>
      <c r="H35" s="72">
        <f t="shared" si="3"/>
        <v>134202921.65662603</v>
      </c>
      <c r="I35" s="72">
        <v>20000000</v>
      </c>
      <c r="J35" s="59">
        <v>0.16</v>
      </c>
      <c r="K35" s="59">
        <v>0.94040000000000001</v>
      </c>
      <c r="L35" s="58">
        <f t="shared" si="0"/>
        <v>1476768.9499095129</v>
      </c>
      <c r="M35" s="58">
        <f t="shared" si="1"/>
        <v>402804.67465060169</v>
      </c>
      <c r="N35" s="58">
        <f t="shared" si="2"/>
        <v>1073964.2752589113</v>
      </c>
      <c r="O35" s="58">
        <v>0</v>
      </c>
      <c r="P35" s="58">
        <v>0</v>
      </c>
      <c r="Q35" s="58">
        <v>50000</v>
      </c>
    </row>
    <row r="36" spans="2:17" ht="16" x14ac:dyDescent="0.2">
      <c r="B36" s="19"/>
      <c r="C36" s="27" t="s">
        <v>54</v>
      </c>
      <c r="D36" s="20">
        <v>2033</v>
      </c>
      <c r="E36" s="20" t="s">
        <v>65</v>
      </c>
      <c r="F36" s="72">
        <f t="shared" si="4"/>
        <v>127492775.57379472</v>
      </c>
      <c r="G36" s="72">
        <f t="shared" si="3"/>
        <v>127492775.57379472</v>
      </c>
      <c r="H36" s="72">
        <f t="shared" si="3"/>
        <v>127492775.57379472</v>
      </c>
      <c r="I36" s="72">
        <v>20000000</v>
      </c>
      <c r="J36" s="59">
        <v>0.16</v>
      </c>
      <c r="K36" s="59">
        <v>0.94040000000000001</v>
      </c>
      <c r="L36" s="58">
        <f t="shared" si="0"/>
        <v>1402930.5024140372</v>
      </c>
      <c r="M36" s="58">
        <f t="shared" si="1"/>
        <v>392068.44091807154</v>
      </c>
      <c r="N36" s="58">
        <f t="shared" si="2"/>
        <v>1010862.0614959657</v>
      </c>
      <c r="O36" s="58">
        <v>0</v>
      </c>
      <c r="P36" s="58">
        <v>0</v>
      </c>
      <c r="Q36" s="58">
        <v>50000</v>
      </c>
    </row>
    <row r="37" spans="2:17" ht="16" x14ac:dyDescent="0.2">
      <c r="B37" s="19"/>
      <c r="C37" s="21" t="s">
        <v>56</v>
      </c>
      <c r="D37" s="20">
        <v>2034</v>
      </c>
      <c r="E37" s="20" t="s">
        <v>66</v>
      </c>
      <c r="F37" s="72">
        <f t="shared" si="4"/>
        <v>121118136.79510498</v>
      </c>
      <c r="G37" s="72">
        <f t="shared" si="3"/>
        <v>121118136.79510498</v>
      </c>
      <c r="H37" s="72">
        <f t="shared" si="3"/>
        <v>121118136.79510498</v>
      </c>
      <c r="I37" s="72">
        <v>121118136.79510498</v>
      </c>
      <c r="J37" s="59">
        <v>0.16</v>
      </c>
      <c r="K37" s="59">
        <v>0.94040000000000001</v>
      </c>
      <c r="L37" s="58">
        <f t="shared" si="0"/>
        <v>1332783.9772933351</v>
      </c>
      <c r="M37" s="58">
        <f t="shared" si="1"/>
        <v>1332783.9772933351</v>
      </c>
      <c r="N37" s="58">
        <f t="shared" si="2"/>
        <v>0</v>
      </c>
      <c r="O37" s="58">
        <v>0</v>
      </c>
      <c r="P37" s="58">
        <v>0</v>
      </c>
      <c r="Q37" s="58">
        <v>50000</v>
      </c>
    </row>
    <row r="38" spans="2:17" ht="16" x14ac:dyDescent="0.2">
      <c r="B38" s="19"/>
      <c r="C38" s="21" t="s">
        <v>58</v>
      </c>
      <c r="D38" s="20">
        <v>2035</v>
      </c>
      <c r="E38" s="20" t="s">
        <v>67</v>
      </c>
      <c r="F38" s="72">
        <f t="shared" si="4"/>
        <v>115062229.95534973</v>
      </c>
      <c r="G38" s="72">
        <f t="shared" si="3"/>
        <v>115062229.95534973</v>
      </c>
      <c r="H38" s="72">
        <f t="shared" si="3"/>
        <v>115062229.95534973</v>
      </c>
      <c r="I38" s="72">
        <v>115062229.95534973</v>
      </c>
      <c r="J38" s="59">
        <v>0.16</v>
      </c>
      <c r="K38" s="59">
        <v>0.94040000000000001</v>
      </c>
      <c r="L38" s="58">
        <f t="shared" si="0"/>
        <v>1266144.7784286686</v>
      </c>
      <c r="M38" s="58">
        <f t="shared" si="1"/>
        <v>1266144.7784286684</v>
      </c>
      <c r="N38" s="58">
        <f t="shared" si="2"/>
        <v>0</v>
      </c>
      <c r="O38" s="58">
        <v>0</v>
      </c>
      <c r="P38" s="58">
        <v>0</v>
      </c>
      <c r="Q38" s="58">
        <v>50000</v>
      </c>
    </row>
    <row r="39" spans="2:17" ht="16" x14ac:dyDescent="0.2">
      <c r="B39" s="19"/>
      <c r="C39" s="21" t="s">
        <v>60</v>
      </c>
      <c r="D39" s="20">
        <v>2036</v>
      </c>
      <c r="E39" s="20" t="s">
        <v>68</v>
      </c>
      <c r="F39" s="72">
        <f t="shared" si="4"/>
        <v>109309118.45758224</v>
      </c>
      <c r="G39" s="72">
        <f t="shared" si="3"/>
        <v>109309118.45758224</v>
      </c>
      <c r="H39" s="72">
        <f t="shared" si="3"/>
        <v>109309118.45758224</v>
      </c>
      <c r="I39" s="72">
        <v>109309118.45758224</v>
      </c>
      <c r="J39" s="59">
        <v>0.16</v>
      </c>
      <c r="K39" s="59">
        <v>0.94040000000000001</v>
      </c>
      <c r="L39" s="58">
        <f t="shared" si="0"/>
        <v>1202837.5395072349</v>
      </c>
      <c r="M39" s="58">
        <f t="shared" si="1"/>
        <v>1202837.5395072349</v>
      </c>
      <c r="N39" s="58">
        <f t="shared" si="2"/>
        <v>0</v>
      </c>
      <c r="O39" s="58">
        <v>0</v>
      </c>
      <c r="P39" s="58">
        <v>0</v>
      </c>
      <c r="Q39" s="58">
        <v>50000</v>
      </c>
    </row>
    <row r="40" spans="2:17" ht="16" x14ac:dyDescent="0.2">
      <c r="B40" s="19"/>
      <c r="C40" s="21" t="s">
        <v>62</v>
      </c>
      <c r="D40" s="20">
        <v>2037</v>
      </c>
      <c r="E40" s="20" t="s">
        <v>69</v>
      </c>
      <c r="F40" s="72">
        <f t="shared" si="4"/>
        <v>103843662.53470312</v>
      </c>
      <c r="G40" s="72">
        <f t="shared" si="3"/>
        <v>103843662.53470312</v>
      </c>
      <c r="H40" s="72">
        <f t="shared" si="3"/>
        <v>103843662.53470312</v>
      </c>
      <c r="I40" s="72">
        <v>103843662.53470312</v>
      </c>
      <c r="J40" s="59">
        <v>0.16</v>
      </c>
      <c r="K40" s="59">
        <v>0.94040000000000001</v>
      </c>
      <c r="L40" s="58">
        <f t="shared" si="0"/>
        <v>1142695.6625318732</v>
      </c>
      <c r="M40" s="58">
        <f t="shared" si="1"/>
        <v>1142695.6625318732</v>
      </c>
      <c r="N40" s="58">
        <f t="shared" si="2"/>
        <v>0</v>
      </c>
      <c r="O40" s="58">
        <v>0</v>
      </c>
      <c r="P40" s="58">
        <v>0</v>
      </c>
      <c r="Q40" s="58">
        <v>0</v>
      </c>
    </row>
    <row r="41" spans="2:17" ht="16" x14ac:dyDescent="0.2">
      <c r="B41" s="19"/>
      <c r="C41" s="21" t="s">
        <v>64</v>
      </c>
      <c r="D41" s="20">
        <v>2038</v>
      </c>
      <c r="E41" s="20" t="s">
        <v>70</v>
      </c>
      <c r="F41" s="72">
        <f t="shared" si="4"/>
        <v>98651479.407967955</v>
      </c>
      <c r="G41" s="72">
        <f t="shared" si="3"/>
        <v>98651479.407967955</v>
      </c>
      <c r="H41" s="72">
        <f t="shared" si="3"/>
        <v>98651479.407967955</v>
      </c>
      <c r="I41" s="72">
        <v>98651479.407967955</v>
      </c>
      <c r="J41" s="59">
        <v>0.16</v>
      </c>
      <c r="K41" s="59">
        <v>0.94040000000000001</v>
      </c>
      <c r="L41" s="58">
        <f t="shared" si="0"/>
        <v>1085560.8794052794</v>
      </c>
      <c r="M41" s="58">
        <f t="shared" si="1"/>
        <v>1085560.8794052794</v>
      </c>
      <c r="N41" s="58">
        <f t="shared" si="2"/>
        <v>0</v>
      </c>
      <c r="O41" s="58">
        <v>0</v>
      </c>
      <c r="P41" s="58">
        <v>0</v>
      </c>
      <c r="Q41" s="58">
        <v>0</v>
      </c>
    </row>
    <row r="42" spans="2:17" x14ac:dyDescent="0.2">
      <c r="B42" s="19"/>
      <c r="C42" s="20"/>
      <c r="D42" s="20">
        <v>2039</v>
      </c>
      <c r="E42" s="20" t="s">
        <v>100</v>
      </c>
      <c r="F42" s="58"/>
      <c r="G42" s="58"/>
      <c r="H42" s="58"/>
      <c r="I42" s="58"/>
      <c r="J42" s="59"/>
      <c r="K42" s="59"/>
      <c r="L42" s="58"/>
      <c r="M42" s="58"/>
      <c r="N42" s="58"/>
      <c r="O42" s="58"/>
      <c r="P42" s="58"/>
      <c r="Q42" s="58"/>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202289401</v>
      </c>
      <c r="G60" s="19"/>
      <c r="H60" s="19"/>
      <c r="I60" s="19"/>
      <c r="J60" s="19"/>
      <c r="K60" s="19"/>
      <c r="L60" s="19"/>
      <c r="M60" s="19"/>
      <c r="N60" s="30">
        <f>SUM(N16:N58)</f>
        <v>13385891.371656636</v>
      </c>
      <c r="O60" s="30">
        <f>SUM(O16:O58)</f>
        <v>1926047</v>
      </c>
      <c r="P60" s="30">
        <f>SUM(P16:P58)</f>
        <v>0</v>
      </c>
      <c r="Q60" s="30">
        <f>SUM(Q16:Q58)</f>
        <v>750000</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29" sqref="A29"/>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ht="16"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ht="16"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2020-01-14T17:06:31Z</cp:lastPrinted>
  <dcterms:created xsi:type="dcterms:W3CDTF">2017-11-28T21:33:24Z</dcterms:created>
  <dcterms:modified xsi:type="dcterms:W3CDTF">2022-09-09T02:15:26Z</dcterms:modified>
</cp:coreProperties>
</file>