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1403 - Jayton-Girard ISD - Texas Solar Nova 1/"/>
    </mc:Choice>
  </mc:AlternateContent>
  <xr:revisionPtr revIDLastSave="0" documentId="13_ncr:1_{85436724-77CF-C446-AF98-BDCBDB3F4A66}" xr6:coauthVersionLast="47" xr6:coauthVersionMax="47" xr10:uidLastSave="{00000000-0000-0000-0000-000000000000}"/>
  <bookViews>
    <workbookView xWindow="0" yWindow="460" windowWidth="39820" windowHeight="267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41" i="1" l="1"/>
  <c r="L41" i="1"/>
  <c r="N41" i="1" s="1"/>
  <c r="M40" i="1"/>
  <c r="L40" i="1"/>
  <c r="N40" i="1" s="1"/>
  <c r="I41" i="1"/>
  <c r="I40" i="1"/>
  <c r="I39" i="1"/>
  <c r="I38" i="1"/>
  <c r="I37" i="1"/>
  <c r="L25" i="1"/>
  <c r="M25" i="1"/>
  <c r="L26" i="1"/>
  <c r="N26" i="1" s="1"/>
  <c r="M26" i="1"/>
  <c r="L27" i="1"/>
  <c r="N27" i="1" s="1"/>
  <c r="M27" i="1"/>
  <c r="L28" i="1"/>
  <c r="N28" i="1" s="1"/>
  <c r="M28" i="1"/>
  <c r="L29" i="1"/>
  <c r="M29" i="1"/>
  <c r="N29" i="1"/>
  <c r="L30" i="1"/>
  <c r="M30" i="1"/>
  <c r="N30" i="1"/>
  <c r="L31" i="1"/>
  <c r="M31" i="1"/>
  <c r="L32" i="1"/>
  <c r="N32" i="1" s="1"/>
  <c r="M32" i="1"/>
  <c r="L33" i="1"/>
  <c r="N33" i="1" s="1"/>
  <c r="M33" i="1"/>
  <c r="L34" i="1"/>
  <c r="M34" i="1"/>
  <c r="N34" i="1"/>
  <c r="L35" i="1"/>
  <c r="M35" i="1"/>
  <c r="L36" i="1"/>
  <c r="M36" i="1"/>
  <c r="L37" i="1"/>
  <c r="M37" i="1"/>
  <c r="N37" i="1" s="1"/>
  <c r="L38" i="1"/>
  <c r="N38" i="1" s="1"/>
  <c r="M38" i="1"/>
  <c r="L39" i="1"/>
  <c r="M39" i="1"/>
  <c r="L24" i="1"/>
  <c r="M24" i="1"/>
  <c r="N24" i="1" s="1"/>
  <c r="Q60" i="1"/>
  <c r="P60" i="1"/>
  <c r="O60" i="1"/>
  <c r="F60" i="1"/>
  <c r="N25" i="1" l="1"/>
  <c r="N36" i="1"/>
  <c r="N31" i="1"/>
  <c r="N39" i="1"/>
  <c r="N35" i="1"/>
  <c r="N60" i="1" l="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<sst xmlns="http://schemas.openxmlformats.org/spreadsheetml/2006/main" count="141" uniqueCount="137">
  <si>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</si>
  <si>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</si>
  <si>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</si>
  <si>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</si>
  <si>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</si>
  <si>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</si>
  <si>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</si>
  <si>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</si>
  <si>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</si>
  <si>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</si>
  <si>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</si>
  <si>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</si>
  <si>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</si>
  <si>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</si>
  <si>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</si>
  <si>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</si>
  <si>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</si>
  <si>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</si>
  <si>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</si>
  <si>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</si>
  <si>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</si>
  <si>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</si>
  <si>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</si>
  <si>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</si>
  <si>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</si>
  <si>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</si>
  <si>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</si>
  <si>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</si>
  <si>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</si>
  <si>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</si>
  <si>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</si>
  <si>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</si>
  <si>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</si>
  <si>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</si>
  <si>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</si>
  <si>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</si>
  <si>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</si>
  <si>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</si>
  <si>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</si>
  <si>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</si>
  <si>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</si>
  <si>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</si>
  <si>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</si>
  <si>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</si>
  <si>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</si>
  <si>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</si>
  <si>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</si>
  <si>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</si>
  <si>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</si>
  <si>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</si>
  <si>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</si>
  <si>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</si>
  <si>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</si>
  <si>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</si>
  <si>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</si>
  <si>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</si>
  <si>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</si>
  <si>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</si>
  <si>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</si>
  <si>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</si>
  <si>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</si>
  <si>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</si>
  <si>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</si>
  <si>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</si>
  <si>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</si>
  <si>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</si>
  <si>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</si>
  <si>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</si>
  <si>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</si>
  <si>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</si>
  <si>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</si>
  <si>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</si>
  <si>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</si>
  <si>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</si>
  <si>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</si>
  <si>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</si>
  <si>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</si>
  <si>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</si>
  <si>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</si>
  <si>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</si>
  <si>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</si>
  <si>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</si>
  <si>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</si>
  <si>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</si>
  <si>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</si>
  <si>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</si>
  <si>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</si>
  <si>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</si>
  <si>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</si>
  <si>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</si>
  <si>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</si>
  <si>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</si>
  <si>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</si>
  <si>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</si>
  <si>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</si>
  <si>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</si>
  <si>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</si>
  <si>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</si>
  <si>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</si>
  <si>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</si>
  <si>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</si>
  <si>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</si>
  <si>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</si>
  <si>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</si>
  <si>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</si>
  <si>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</si>
  <si>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</si>
  <si>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</si>
  <si>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</si>
  <si>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</si>
  <si>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</si>
  <si>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</si>
  <si>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</si>
  <si>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</si>
  <si>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</si>
  <si>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</si>
  <si>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</si>
  <si>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</si>
  <si>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</si>
  <si>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</si>
  <si>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</si>
  <si>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</si>
  <si>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</si>
  <si>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</si>
  <si>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</si>
  <si>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</si>
  <si>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</si>
  <si>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</si>
  <si>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Randy McDowell</t>
  </si>
  <si>
    <t>Consultant/McDowell School Finance Consulting</t>
  </si>
  <si>
    <t>806-678-9403</t>
  </si>
  <si>
    <t>randy@mcdowellsfc.com</t>
  </si>
  <si>
    <t>[Non-Wind] Renewable Energy Electric Generation</t>
  </si>
  <si>
    <t>132902</t>
  </si>
  <si>
    <t>Jayton-Girard ISD</t>
  </si>
  <si>
    <t>Texas Solar Nova 1, LLC</t>
  </si>
  <si>
    <t>12-11-2019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</si>
</sst>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0000"/>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sz val="11"/>
      <color theme="1"/>
      <name val="Calibri"/>
      <family val="2"/>
      <scheme val="minor"/>
    </font>
    <font>
      <u/>
      <sz val="11"/>
      <color theme="1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6">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s>
  <cellStyleXfs count="4">
    <xf numFmtId="0" fontId="0" fillId="0" borderId="0"/>
    <xf numFmtId="0" fontId="14" fillId="0" borderId="0" applyNumberFormat="0" applyFill="0" applyBorder="0" applyAlignment="0" applyProtection="0"/>
    <xf numFmtId="44" fontId="15" fillId="0" borderId="0" applyFont="0" applyFill="0" applyBorder="0" applyAlignment="0" applyProtection="0"/>
    <xf numFmtId="0" fontId="16" fillId="0" borderId="0" applyNumberFormat="0" applyFill="0" applyBorder="0" applyAlignment="0" applyProtection="0"/>
  </cellStyleXfs>
  <cellXfs count="74">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13" fillId="0" borderId="5" xfId="0" applyFont="1" applyBorder="1" applyAlignment="1">
      <alignment horizontal="left"/>
    </xf>
    <xf numFmtId="0" fontId="14" fillId="0" borderId="5" xfId="1" applyBorder="1" applyAlignment="1">
      <alignment horizontal="left"/>
    </xf>
    <xf numFmtId="0" fontId="0" fillId="0" borderId="2" xfId="0" applyBorder="1" applyAlignment="1"/>
    <xf numFmtId="164" fontId="0" fillId="2" borderId="2" xfId="2" applyNumberFormat="1" applyFont="1" applyFill="1" applyBorder="1"/>
    <xf numFmtId="166" fontId="0" fillId="0" borderId="2" xfId="0" applyNumberFormat="1" applyFont="1" applyFill="1" applyBorder="1" applyAlignment="1">
      <alignment horizontal="center"/>
    </xf>
    <xf numFmtId="49" fontId="0" fillId="0" borderId="2" xfId="0" applyNumberFormat="1" applyFont="1" applyFill="1" applyBorder="1" applyAlignment="1">
      <alignment horizontal="left"/>
    </xf>
    <xf numFmtId="164" fontId="0" fillId="3" borderId="2" xfId="2" applyNumberFormat="1" applyFont="1" applyFill="1" applyBorder="1"/>
  </cellXfs>
  <cellStyles count="4">
    <cellStyle name="Currency" xfId="2" builtinId="4"/>
    <cellStyle name="Followed Hyperlink" xfId="3"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zoomScalePageLayoutView="50" workbookViewId="0">
      <selection activeCell="H4" sqref="H4"/>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2" t="s">
        <v>107</v>
      </c>
      <c r="P1" s="66" t="s">
        <v>104</v>
      </c>
      <c r="Q1" s="65" t="s">
        <v>133</v>
      </c>
    </row>
    <row r="2" spans="1:19" ht="19" x14ac:dyDescent="0.25">
      <c r="G2" s="3" t="s">
        <v>108</v>
      </c>
    </row>
    <row r="3" spans="1:19" ht="16" x14ac:dyDescent="0.2">
      <c r="G3" s="2" t="s">
        <v>0</v>
      </c>
      <c r="I3" s="4"/>
      <c r="N3" s="61"/>
      <c r="O3" s="55"/>
      <c r="P3" s="55"/>
    </row>
    <row r="4" spans="1:19" x14ac:dyDescent="0.2">
      <c r="G4" s="5" t="s">
        <v>1</v>
      </c>
      <c r="H4" s="71">
        <v>1403</v>
      </c>
      <c r="I4" s="7"/>
      <c r="J4" s="60"/>
    </row>
    <row r="5" spans="1:19" x14ac:dyDescent="0.2">
      <c r="G5" s="8" t="s">
        <v>2</v>
      </c>
      <c r="H5" s="69" t="s">
        <v>132</v>
      </c>
      <c r="I5" s="9"/>
    </row>
    <row r="6" spans="1:19" x14ac:dyDescent="0.2">
      <c r="G6" s="10" t="s">
        <v>3</v>
      </c>
      <c r="H6" s="72" t="s">
        <v>134</v>
      </c>
      <c r="I6" s="9"/>
    </row>
    <row r="7" spans="1:19" x14ac:dyDescent="0.2">
      <c r="G7" s="10" t="s">
        <v>4</v>
      </c>
      <c r="H7" s="72" t="s">
        <v>135</v>
      </c>
      <c r="I7" s="9"/>
    </row>
    <row r="8" spans="1:19" x14ac:dyDescent="0.2">
      <c r="G8" s="10" t="s">
        <v>99</v>
      </c>
      <c r="H8" s="63">
        <v>20000000</v>
      </c>
      <c r="I8" s="9"/>
    </row>
    <row r="9" spans="1:19" x14ac:dyDescent="0.2">
      <c r="G9" s="10" t="s">
        <v>106</v>
      </c>
      <c r="H9" s="11" t="s">
        <v>136</v>
      </c>
      <c r="I9" s="7"/>
    </row>
    <row r="10" spans="1:19" x14ac:dyDescent="0.2">
      <c r="G10" s="10" t="s">
        <v>5</v>
      </c>
      <c r="H10" s="6">
        <v>2021</v>
      </c>
      <c r="I10" s="7"/>
      <c r="O10" s="1" t="s">
        <v>6</v>
      </c>
    </row>
    <row r="11" spans="1:19" x14ac:dyDescent="0.2">
      <c r="G11" s="10" t="s">
        <v>7</v>
      </c>
      <c r="H11" s="6">
        <v>2024</v>
      </c>
    </row>
    <row r="12" spans="1:19" x14ac:dyDescent="0.2">
      <c r="A12" s="32"/>
      <c r="G12" s="12" t="s">
        <v>8</v>
      </c>
      <c r="H12" s="6">
        <v>2022</v>
      </c>
      <c r="I12" s="1" t="s">
        <v>9</v>
      </c>
    </row>
    <row r="13" spans="1:19" x14ac:dyDescent="0.2">
      <c r="G13" s="12" t="s">
        <v>10</v>
      </c>
      <c r="H13" s="6">
        <v>2038</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6"/>
      <c r="G16" s="56"/>
      <c r="H16" s="56"/>
      <c r="I16" s="56"/>
      <c r="J16" s="57"/>
      <c r="K16" s="57"/>
      <c r="L16" s="56"/>
      <c r="M16" s="56"/>
      <c r="N16" s="56"/>
      <c r="O16" s="56"/>
      <c r="P16" s="56"/>
      <c r="Q16" s="56"/>
    </row>
    <row r="17" spans="2:17" ht="15.75" customHeight="1" x14ac:dyDescent="0.2">
      <c r="B17" s="19"/>
      <c r="C17" s="20"/>
      <c r="D17" s="20">
        <v>2014</v>
      </c>
      <c r="E17" s="20" t="s">
        <v>29</v>
      </c>
      <c r="F17" s="56"/>
      <c r="G17" s="56"/>
      <c r="H17" s="56"/>
      <c r="I17" s="56"/>
      <c r="J17" s="57"/>
      <c r="K17" s="57"/>
      <c r="L17" s="56"/>
      <c r="M17" s="56"/>
      <c r="N17" s="56"/>
      <c r="O17" s="56"/>
      <c r="P17" s="56"/>
      <c r="Q17" s="56"/>
    </row>
    <row r="18" spans="2:17" x14ac:dyDescent="0.2">
      <c r="B18" s="19"/>
      <c r="C18" s="20"/>
      <c r="D18" s="20">
        <v>2015</v>
      </c>
      <c r="E18" s="20" t="s">
        <v>30</v>
      </c>
      <c r="F18" s="56"/>
      <c r="G18" s="56"/>
      <c r="H18" s="56"/>
      <c r="I18" s="56"/>
      <c r="J18" s="57"/>
      <c r="K18" s="57"/>
      <c r="L18" s="56"/>
      <c r="M18" s="56"/>
      <c r="N18" s="56"/>
      <c r="O18" s="56"/>
      <c r="P18" s="56"/>
      <c r="Q18" s="56"/>
    </row>
    <row r="19" spans="2:17" x14ac:dyDescent="0.2">
      <c r="B19" s="19"/>
      <c r="C19" s="20"/>
      <c r="D19" s="20">
        <v>2016</v>
      </c>
      <c r="E19" s="20" t="s">
        <v>32</v>
      </c>
      <c r="F19" s="56"/>
      <c r="G19" s="56"/>
      <c r="H19" s="56"/>
      <c r="I19" s="56"/>
      <c r="J19" s="57"/>
      <c r="K19" s="57"/>
      <c r="L19" s="56"/>
      <c r="M19" s="56"/>
      <c r="N19" s="56"/>
      <c r="O19" s="56"/>
      <c r="P19" s="56"/>
      <c r="Q19" s="56"/>
    </row>
    <row r="20" spans="2:17" x14ac:dyDescent="0.2">
      <c r="B20" s="19"/>
      <c r="C20" s="20"/>
      <c r="D20" s="20">
        <v>2017</v>
      </c>
      <c r="E20" s="20" t="s">
        <v>34</v>
      </c>
      <c r="F20" s="56"/>
      <c r="G20" s="56"/>
      <c r="H20" s="56"/>
      <c r="I20" s="56"/>
      <c r="J20" s="57"/>
      <c r="K20" s="57"/>
      <c r="L20" s="56"/>
      <c r="M20" s="56"/>
      <c r="N20" s="56"/>
      <c r="O20" s="56"/>
      <c r="P20" s="56"/>
      <c r="Q20" s="56"/>
    </row>
    <row r="21" spans="2:17" x14ac:dyDescent="0.2">
      <c r="B21" s="19"/>
      <c r="C21" s="20"/>
      <c r="D21" s="20">
        <v>2018</v>
      </c>
      <c r="E21" s="20" t="s">
        <v>35</v>
      </c>
      <c r="F21" s="70"/>
      <c r="G21" s="56"/>
      <c r="H21" s="56"/>
      <c r="I21" s="56"/>
      <c r="J21" s="57"/>
      <c r="K21" s="57"/>
      <c r="L21" s="56"/>
      <c r="M21" s="56"/>
      <c r="N21" s="56"/>
      <c r="O21" s="56"/>
      <c r="P21" s="56"/>
      <c r="Q21" s="56"/>
    </row>
    <row r="22" spans="2:17" x14ac:dyDescent="0.2">
      <c r="B22" s="19"/>
      <c r="C22" s="20"/>
      <c r="D22" s="20">
        <v>2019</v>
      </c>
      <c r="E22" s="20" t="s">
        <v>37</v>
      </c>
      <c r="F22" s="70"/>
      <c r="G22" s="56"/>
      <c r="H22" s="56"/>
      <c r="I22" s="56"/>
      <c r="J22" s="57"/>
      <c r="K22" s="57"/>
      <c r="L22" s="56"/>
      <c r="M22" s="56"/>
      <c r="N22" s="56"/>
      <c r="O22" s="56"/>
      <c r="P22" s="56"/>
      <c r="Q22" s="56"/>
    </row>
    <row r="23" spans="2:17" x14ac:dyDescent="0.2">
      <c r="B23" s="19"/>
      <c r="C23" s="20"/>
      <c r="D23" s="20">
        <v>2020</v>
      </c>
      <c r="E23" s="20" t="s">
        <v>39</v>
      </c>
      <c r="F23" s="56">
        <v>0</v>
      </c>
      <c r="G23" s="56">
        <v>0</v>
      </c>
      <c r="H23" s="56">
        <v>0</v>
      </c>
      <c r="I23" s="56">
        <v>0</v>
      </c>
      <c r="J23" s="57">
        <v>0</v>
      </c>
      <c r="K23" s="57">
        <v>0.96640000000000004</v>
      </c>
      <c r="L23" s="56">
        <v>0</v>
      </c>
      <c r="M23" s="56">
        <v>0</v>
      </c>
      <c r="N23" s="56">
        <v>0</v>
      </c>
      <c r="O23" s="56">
        <v>0</v>
      </c>
      <c r="P23" s="56">
        <v>0</v>
      </c>
      <c r="Q23" s="56">
        <v>50000</v>
      </c>
    </row>
    <row r="24" spans="2:17" ht="16" x14ac:dyDescent="0.2">
      <c r="B24" s="21" t="s">
        <v>31</v>
      </c>
      <c r="C24" s="20"/>
      <c r="D24" s="20">
        <v>2021</v>
      </c>
      <c r="E24" s="20" t="s">
        <v>41</v>
      </c>
      <c r="F24" s="56">
        <v>0</v>
      </c>
      <c r="G24" s="56">
        <v>0</v>
      </c>
      <c r="H24" s="56">
        <v>0</v>
      </c>
      <c r="I24" s="56">
        <v>0</v>
      </c>
      <c r="J24" s="57">
        <v>0</v>
      </c>
      <c r="K24" s="57">
        <v>0.96340000000000003</v>
      </c>
      <c r="L24" s="56">
        <f t="shared" ref="L24" si="0">G24*(J24+K24)/100</f>
        <v>0</v>
      </c>
      <c r="M24" s="56">
        <f t="shared" ref="M24" si="1">((H24*J24)+(I24*K24))/100</f>
        <v>0</v>
      </c>
      <c r="N24" s="56">
        <f t="shared" ref="N24" si="2">L24-M24</f>
        <v>0</v>
      </c>
      <c r="O24" s="56">
        <v>0</v>
      </c>
      <c r="P24" s="56">
        <v>0</v>
      </c>
      <c r="Q24" s="56">
        <v>50000</v>
      </c>
    </row>
    <row r="25" spans="2:17" ht="16" x14ac:dyDescent="0.2">
      <c r="B25" s="22" t="s">
        <v>33</v>
      </c>
      <c r="C25" s="23"/>
      <c r="D25" s="20">
        <v>2022</v>
      </c>
      <c r="E25" s="20" t="s">
        <v>43</v>
      </c>
      <c r="F25" s="73">
        <v>50000000</v>
      </c>
      <c r="G25" s="73">
        <v>0</v>
      </c>
      <c r="H25" s="73">
        <v>0</v>
      </c>
      <c r="I25" s="73">
        <v>0</v>
      </c>
      <c r="J25" s="59">
        <v>0</v>
      </c>
      <c r="K25" s="59">
        <v>0.94410000000000005</v>
      </c>
      <c r="L25" s="58">
        <f t="shared" ref="L25:L39" si="3">G25*(J25+K25)/100</f>
        <v>0</v>
      </c>
      <c r="M25" s="58">
        <f t="shared" ref="M25:M39" si="4">((H25*J25)+(I25*K25))/100</f>
        <v>0</v>
      </c>
      <c r="N25" s="58">
        <f t="shared" ref="N25:N39" si="5">L25-M25</f>
        <v>0</v>
      </c>
      <c r="O25" s="58">
        <v>0</v>
      </c>
      <c r="P25" s="58">
        <v>0</v>
      </c>
      <c r="Q25" s="58">
        <v>50000</v>
      </c>
    </row>
    <row r="26" spans="2:17" x14ac:dyDescent="0.2">
      <c r="B26" s="22"/>
      <c r="C26" s="23"/>
      <c r="D26" s="20">
        <v>2023</v>
      </c>
      <c r="E26" s="20" t="s">
        <v>45</v>
      </c>
      <c r="F26" s="73">
        <v>220500000</v>
      </c>
      <c r="G26" s="73">
        <v>10000000</v>
      </c>
      <c r="H26" s="73">
        <v>10000000</v>
      </c>
      <c r="I26" s="73">
        <v>10000000</v>
      </c>
      <c r="J26" s="59">
        <v>0</v>
      </c>
      <c r="K26" s="59">
        <v>0.94410000000000005</v>
      </c>
      <c r="L26" s="58">
        <f t="shared" si="3"/>
        <v>94410</v>
      </c>
      <c r="M26" s="58">
        <f t="shared" si="4"/>
        <v>94410</v>
      </c>
      <c r="N26" s="58">
        <f t="shared" si="5"/>
        <v>0</v>
      </c>
      <c r="O26" s="58">
        <v>0</v>
      </c>
      <c r="P26" s="58">
        <v>0</v>
      </c>
      <c r="Q26" s="58">
        <v>50000</v>
      </c>
    </row>
    <row r="27" spans="2:17" ht="16" x14ac:dyDescent="0.2">
      <c r="B27" s="19"/>
      <c r="C27" s="23" t="s">
        <v>36</v>
      </c>
      <c r="D27" s="20">
        <v>2024</v>
      </c>
      <c r="E27" s="20" t="s">
        <v>47</v>
      </c>
      <c r="F27" s="73">
        <v>220500000</v>
      </c>
      <c r="G27" s="73">
        <v>205285500</v>
      </c>
      <c r="H27" s="73">
        <v>205285500</v>
      </c>
      <c r="I27" s="73">
        <v>20000000</v>
      </c>
      <c r="J27" s="59">
        <v>0</v>
      </c>
      <c r="K27" s="59">
        <v>0.94410000000000005</v>
      </c>
      <c r="L27" s="58">
        <f t="shared" si="3"/>
        <v>1938100.4055000001</v>
      </c>
      <c r="M27" s="58">
        <f t="shared" si="4"/>
        <v>188820</v>
      </c>
      <c r="N27" s="58">
        <f t="shared" si="5"/>
        <v>1749280.4055000001</v>
      </c>
      <c r="O27" s="58">
        <v>1640000</v>
      </c>
      <c r="P27" s="58">
        <v>0</v>
      </c>
      <c r="Q27" s="58">
        <v>50000</v>
      </c>
    </row>
    <row r="28" spans="2:17" ht="16" x14ac:dyDescent="0.2">
      <c r="B28" s="19"/>
      <c r="C28" s="23" t="s">
        <v>38</v>
      </c>
      <c r="D28" s="20">
        <v>2025</v>
      </c>
      <c r="E28" s="20" t="s">
        <v>49</v>
      </c>
      <c r="F28" s="73">
        <v>220500000</v>
      </c>
      <c r="G28" s="73">
        <v>188748000</v>
      </c>
      <c r="H28" s="73">
        <v>188748000</v>
      </c>
      <c r="I28" s="73">
        <v>20000000</v>
      </c>
      <c r="J28" s="59">
        <v>0</v>
      </c>
      <c r="K28" s="59">
        <v>0.94410000000000005</v>
      </c>
      <c r="L28" s="58">
        <f t="shared" si="3"/>
        <v>1781969.868</v>
      </c>
      <c r="M28" s="58">
        <f t="shared" si="4"/>
        <v>188820</v>
      </c>
      <c r="N28" s="58">
        <f t="shared" si="5"/>
        <v>1593149.868</v>
      </c>
      <c r="O28" s="58">
        <v>115000</v>
      </c>
      <c r="P28" s="58">
        <v>0</v>
      </c>
      <c r="Q28" s="58">
        <v>50000</v>
      </c>
    </row>
    <row r="29" spans="2:17" ht="16" x14ac:dyDescent="0.2">
      <c r="B29" s="19"/>
      <c r="C29" s="24" t="s">
        <v>40</v>
      </c>
      <c r="D29" s="20">
        <v>2026</v>
      </c>
      <c r="E29" s="20" t="s">
        <v>51</v>
      </c>
      <c r="F29" s="73">
        <v>220500000</v>
      </c>
      <c r="G29" s="73">
        <v>171108000</v>
      </c>
      <c r="H29" s="73">
        <v>171108000</v>
      </c>
      <c r="I29" s="73">
        <v>20000000</v>
      </c>
      <c r="J29" s="59">
        <v>0</v>
      </c>
      <c r="K29" s="59">
        <v>0.94410000000000005</v>
      </c>
      <c r="L29" s="58">
        <f t="shared" si="3"/>
        <v>1615430.628</v>
      </c>
      <c r="M29" s="58">
        <f t="shared" si="4"/>
        <v>188820</v>
      </c>
      <c r="N29" s="58">
        <f t="shared" si="5"/>
        <v>1426610.628</v>
      </c>
      <c r="O29" s="58">
        <v>60000</v>
      </c>
      <c r="P29" s="58">
        <v>0</v>
      </c>
      <c r="Q29" s="58">
        <v>50000</v>
      </c>
    </row>
    <row r="30" spans="2:17" ht="16" x14ac:dyDescent="0.2">
      <c r="B30" s="19"/>
      <c r="C30" s="24" t="s">
        <v>42</v>
      </c>
      <c r="D30" s="20">
        <v>2027</v>
      </c>
      <c r="E30" s="20" t="s">
        <v>53</v>
      </c>
      <c r="F30" s="73">
        <v>220500000</v>
      </c>
      <c r="G30" s="73">
        <v>151924500</v>
      </c>
      <c r="H30" s="73">
        <v>151924500</v>
      </c>
      <c r="I30" s="73">
        <v>20000000</v>
      </c>
      <c r="J30" s="59">
        <v>0</v>
      </c>
      <c r="K30" s="59">
        <v>0.94410000000000005</v>
      </c>
      <c r="L30" s="58">
        <f t="shared" si="3"/>
        <v>1434319.2045000002</v>
      </c>
      <c r="M30" s="58">
        <f t="shared" si="4"/>
        <v>188820</v>
      </c>
      <c r="N30" s="58">
        <f t="shared" si="5"/>
        <v>1245499.2045000002</v>
      </c>
      <c r="O30" s="58">
        <v>52000</v>
      </c>
      <c r="P30" s="58">
        <v>0</v>
      </c>
      <c r="Q30" s="58">
        <v>50000</v>
      </c>
    </row>
    <row r="31" spans="2:17" ht="16" x14ac:dyDescent="0.2">
      <c r="B31" s="25"/>
      <c r="C31" s="24" t="s">
        <v>44</v>
      </c>
      <c r="D31" s="20">
        <v>2028</v>
      </c>
      <c r="E31" s="20" t="s">
        <v>55</v>
      </c>
      <c r="F31" s="73">
        <v>220500000</v>
      </c>
      <c r="G31" s="73">
        <v>131197500</v>
      </c>
      <c r="H31" s="73">
        <v>131197500</v>
      </c>
      <c r="I31" s="73">
        <v>20000000</v>
      </c>
      <c r="J31" s="59">
        <v>0</v>
      </c>
      <c r="K31" s="59">
        <v>0.94410000000000005</v>
      </c>
      <c r="L31" s="58">
        <f t="shared" si="3"/>
        <v>1238635.5974999999</v>
      </c>
      <c r="M31" s="58">
        <f t="shared" si="4"/>
        <v>188820</v>
      </c>
      <c r="N31" s="58">
        <f t="shared" si="5"/>
        <v>1049815.5974999999</v>
      </c>
      <c r="O31" s="58">
        <v>44000</v>
      </c>
      <c r="P31" s="58">
        <v>0</v>
      </c>
      <c r="Q31" s="58">
        <v>50000</v>
      </c>
    </row>
    <row r="32" spans="2:17" ht="16" x14ac:dyDescent="0.2">
      <c r="B32" s="26"/>
      <c r="C32" s="24" t="s">
        <v>46</v>
      </c>
      <c r="D32" s="20">
        <v>2029</v>
      </c>
      <c r="E32" s="20" t="s">
        <v>57</v>
      </c>
      <c r="F32" s="73">
        <v>220500000</v>
      </c>
      <c r="G32" s="73">
        <v>108927000</v>
      </c>
      <c r="H32" s="73">
        <v>108927000</v>
      </c>
      <c r="I32" s="73">
        <v>20000000</v>
      </c>
      <c r="J32" s="59">
        <v>0</v>
      </c>
      <c r="K32" s="59">
        <v>0.94410000000000005</v>
      </c>
      <c r="L32" s="58">
        <f t="shared" si="3"/>
        <v>1028379.807</v>
      </c>
      <c r="M32" s="58">
        <f t="shared" si="4"/>
        <v>188820</v>
      </c>
      <c r="N32" s="58">
        <f t="shared" si="5"/>
        <v>839559.80700000003</v>
      </c>
      <c r="O32" s="58">
        <v>35000</v>
      </c>
      <c r="P32" s="58">
        <v>0</v>
      </c>
      <c r="Q32" s="58">
        <v>50000</v>
      </c>
    </row>
    <row r="33" spans="2:17" ht="16" x14ac:dyDescent="0.2">
      <c r="B33" s="19"/>
      <c r="C33" s="24" t="s">
        <v>48</v>
      </c>
      <c r="D33" s="20">
        <v>2030</v>
      </c>
      <c r="E33" s="20" t="s">
        <v>59</v>
      </c>
      <c r="F33" s="73">
        <v>220500000</v>
      </c>
      <c r="G33" s="73">
        <v>84672000</v>
      </c>
      <c r="H33" s="73">
        <v>84672000</v>
      </c>
      <c r="I33" s="73">
        <v>20000000</v>
      </c>
      <c r="J33" s="59">
        <v>0</v>
      </c>
      <c r="K33" s="59">
        <v>0.94410000000000005</v>
      </c>
      <c r="L33" s="58">
        <f t="shared" si="3"/>
        <v>799388.35200000007</v>
      </c>
      <c r="M33" s="58">
        <f t="shared" si="4"/>
        <v>188820</v>
      </c>
      <c r="N33" s="58">
        <f t="shared" si="5"/>
        <v>610568.35200000007</v>
      </c>
      <c r="O33" s="58">
        <v>26000</v>
      </c>
      <c r="P33" s="58">
        <v>0</v>
      </c>
      <c r="Q33" s="58">
        <v>50000</v>
      </c>
    </row>
    <row r="34" spans="2:17" ht="16" x14ac:dyDescent="0.2">
      <c r="B34" s="19"/>
      <c r="C34" s="24" t="s">
        <v>50</v>
      </c>
      <c r="D34" s="20">
        <v>2031</v>
      </c>
      <c r="E34" s="20" t="s">
        <v>61</v>
      </c>
      <c r="F34" s="73">
        <v>220500000</v>
      </c>
      <c r="G34" s="73">
        <v>58653000</v>
      </c>
      <c r="H34" s="73">
        <v>58653000</v>
      </c>
      <c r="I34" s="73">
        <v>20000000</v>
      </c>
      <c r="J34" s="59">
        <v>0</v>
      </c>
      <c r="K34" s="59">
        <v>0.94410000000000005</v>
      </c>
      <c r="L34" s="58">
        <f t="shared" si="3"/>
        <v>553742.973</v>
      </c>
      <c r="M34" s="58">
        <f t="shared" si="4"/>
        <v>188820</v>
      </c>
      <c r="N34" s="58">
        <f t="shared" si="5"/>
        <v>364922.973</v>
      </c>
      <c r="O34" s="58">
        <v>15000</v>
      </c>
      <c r="P34" s="58">
        <v>0</v>
      </c>
      <c r="Q34" s="58">
        <v>50000</v>
      </c>
    </row>
    <row r="35" spans="2:17" ht="16" x14ac:dyDescent="0.2">
      <c r="B35" s="19"/>
      <c r="C35" s="27" t="s">
        <v>52</v>
      </c>
      <c r="D35" s="20">
        <v>2032</v>
      </c>
      <c r="E35" s="20" t="s">
        <v>63</v>
      </c>
      <c r="F35" s="73">
        <v>220500000</v>
      </c>
      <c r="G35" s="73">
        <v>44100000</v>
      </c>
      <c r="H35" s="73">
        <v>44100000</v>
      </c>
      <c r="I35" s="73">
        <v>20000000</v>
      </c>
      <c r="J35" s="59">
        <v>0</v>
      </c>
      <c r="K35" s="59">
        <v>0.94410000000000005</v>
      </c>
      <c r="L35" s="58">
        <f t="shared" si="3"/>
        <v>416348.1</v>
      </c>
      <c r="M35" s="58">
        <f t="shared" si="4"/>
        <v>188820</v>
      </c>
      <c r="N35" s="58">
        <f t="shared" si="5"/>
        <v>227528.09999999998</v>
      </c>
      <c r="O35" s="58">
        <v>9500</v>
      </c>
      <c r="P35" s="58">
        <v>0</v>
      </c>
      <c r="Q35" s="58">
        <v>50000</v>
      </c>
    </row>
    <row r="36" spans="2:17" ht="16" x14ac:dyDescent="0.2">
      <c r="B36" s="19"/>
      <c r="C36" s="27" t="s">
        <v>54</v>
      </c>
      <c r="D36" s="20">
        <v>2033</v>
      </c>
      <c r="E36" s="20" t="s">
        <v>65</v>
      </c>
      <c r="F36" s="73">
        <v>220500000</v>
      </c>
      <c r="G36" s="73">
        <v>44100000</v>
      </c>
      <c r="H36" s="73">
        <v>44100000</v>
      </c>
      <c r="I36" s="73">
        <v>20000000</v>
      </c>
      <c r="J36" s="59">
        <v>0</v>
      </c>
      <c r="K36" s="59">
        <v>0.94410000000000005</v>
      </c>
      <c r="L36" s="58">
        <f t="shared" si="3"/>
        <v>416348.1</v>
      </c>
      <c r="M36" s="58">
        <f t="shared" si="4"/>
        <v>188820</v>
      </c>
      <c r="N36" s="58">
        <f t="shared" si="5"/>
        <v>227528.09999999998</v>
      </c>
      <c r="O36" s="58">
        <v>9500</v>
      </c>
      <c r="P36" s="58">
        <v>0</v>
      </c>
      <c r="Q36" s="58">
        <v>50000</v>
      </c>
    </row>
    <row r="37" spans="2:17" ht="16" x14ac:dyDescent="0.2">
      <c r="B37" s="19"/>
      <c r="C37" s="21" t="s">
        <v>56</v>
      </c>
      <c r="D37" s="20">
        <v>2034</v>
      </c>
      <c r="E37" s="20" t="s">
        <v>66</v>
      </c>
      <c r="F37" s="73">
        <v>220500000</v>
      </c>
      <c r="G37" s="73">
        <v>44100000</v>
      </c>
      <c r="H37" s="73">
        <v>44100000</v>
      </c>
      <c r="I37" s="73">
        <f>H37</f>
        <v>44100000</v>
      </c>
      <c r="J37" s="59">
        <v>0</v>
      </c>
      <c r="K37" s="59">
        <v>0.94410000000000005</v>
      </c>
      <c r="L37" s="58">
        <f t="shared" si="3"/>
        <v>416348.1</v>
      </c>
      <c r="M37" s="58">
        <f t="shared" si="4"/>
        <v>416348.1</v>
      </c>
      <c r="N37" s="58">
        <f t="shared" si="5"/>
        <v>0</v>
      </c>
      <c r="O37" s="58">
        <v>0</v>
      </c>
      <c r="P37" s="58">
        <v>0</v>
      </c>
      <c r="Q37" s="58">
        <v>50000</v>
      </c>
    </row>
    <row r="38" spans="2:17" ht="16" x14ac:dyDescent="0.2">
      <c r="B38" s="19"/>
      <c r="C38" s="21" t="s">
        <v>58</v>
      </c>
      <c r="D38" s="20">
        <v>2035</v>
      </c>
      <c r="E38" s="20" t="s">
        <v>67</v>
      </c>
      <c r="F38" s="73">
        <v>220500000</v>
      </c>
      <c r="G38" s="73">
        <v>44100000</v>
      </c>
      <c r="H38" s="73">
        <v>44100000</v>
      </c>
      <c r="I38" s="73">
        <f t="shared" ref="I38:I41" si="6">H38</f>
        <v>44100000</v>
      </c>
      <c r="J38" s="59">
        <v>0</v>
      </c>
      <c r="K38" s="59">
        <v>0.94410000000000005</v>
      </c>
      <c r="L38" s="58">
        <f t="shared" si="3"/>
        <v>416348.1</v>
      </c>
      <c r="M38" s="58">
        <f t="shared" si="4"/>
        <v>416348.1</v>
      </c>
      <c r="N38" s="58">
        <f t="shared" si="5"/>
        <v>0</v>
      </c>
      <c r="O38" s="58">
        <v>0</v>
      </c>
      <c r="P38" s="58">
        <v>0</v>
      </c>
      <c r="Q38" s="58">
        <v>50000</v>
      </c>
    </row>
    <row r="39" spans="2:17" ht="16" x14ac:dyDescent="0.2">
      <c r="B39" s="19"/>
      <c r="C39" s="21" t="s">
        <v>60</v>
      </c>
      <c r="D39" s="20">
        <v>2036</v>
      </c>
      <c r="E39" s="20" t="s">
        <v>68</v>
      </c>
      <c r="F39" s="73">
        <v>220500000</v>
      </c>
      <c r="G39" s="73">
        <v>44100000</v>
      </c>
      <c r="H39" s="73">
        <v>44100000</v>
      </c>
      <c r="I39" s="73">
        <f t="shared" si="6"/>
        <v>44100000</v>
      </c>
      <c r="J39" s="59">
        <v>0</v>
      </c>
      <c r="K39" s="59">
        <v>0.94410000000000005</v>
      </c>
      <c r="L39" s="58">
        <f t="shared" si="3"/>
        <v>416348.1</v>
      </c>
      <c r="M39" s="58">
        <f t="shared" si="4"/>
        <v>416348.1</v>
      </c>
      <c r="N39" s="58">
        <f t="shared" si="5"/>
        <v>0</v>
      </c>
      <c r="O39" s="58">
        <v>0</v>
      </c>
      <c r="P39" s="58">
        <v>0</v>
      </c>
      <c r="Q39" s="58">
        <v>50000</v>
      </c>
    </row>
    <row r="40" spans="2:17" ht="16" x14ac:dyDescent="0.2">
      <c r="B40" s="19"/>
      <c r="C40" s="21" t="s">
        <v>62</v>
      </c>
      <c r="D40" s="20">
        <v>2037</v>
      </c>
      <c r="E40" s="20" t="s">
        <v>69</v>
      </c>
      <c r="F40" s="73">
        <v>220500000</v>
      </c>
      <c r="G40" s="73">
        <v>44100000</v>
      </c>
      <c r="H40" s="73">
        <v>44100000</v>
      </c>
      <c r="I40" s="73">
        <f t="shared" si="6"/>
        <v>44100000</v>
      </c>
      <c r="J40" s="59">
        <v>0</v>
      </c>
      <c r="K40" s="59">
        <v>0.94410000000000005</v>
      </c>
      <c r="L40" s="58">
        <f t="shared" ref="L40:L41" si="7">G40*(J40+K40)/100</f>
        <v>416348.1</v>
      </c>
      <c r="M40" s="58">
        <f t="shared" ref="M40:M41" si="8">((H40*J40)+(I40*K40))/100</f>
        <v>416348.1</v>
      </c>
      <c r="N40" s="58">
        <f t="shared" ref="N40:N41" si="9">L40-M40</f>
        <v>0</v>
      </c>
      <c r="O40" s="58">
        <v>0</v>
      </c>
      <c r="P40" s="58">
        <v>0</v>
      </c>
      <c r="Q40" s="58">
        <v>0</v>
      </c>
    </row>
    <row r="41" spans="2:17" ht="16" x14ac:dyDescent="0.2">
      <c r="B41" s="19"/>
      <c r="C41" s="21" t="s">
        <v>64</v>
      </c>
      <c r="D41" s="20">
        <v>2038</v>
      </c>
      <c r="E41" s="20" t="s">
        <v>70</v>
      </c>
      <c r="F41" s="73">
        <v>220500000</v>
      </c>
      <c r="G41" s="73">
        <v>44100000</v>
      </c>
      <c r="H41" s="73">
        <v>44100000</v>
      </c>
      <c r="I41" s="73">
        <f t="shared" si="6"/>
        <v>44100000</v>
      </c>
      <c r="J41" s="59">
        <v>0</v>
      </c>
      <c r="K41" s="59">
        <v>0.94410000000000005</v>
      </c>
      <c r="L41" s="58">
        <f t="shared" si="7"/>
        <v>416348.1</v>
      </c>
      <c r="M41" s="58">
        <f t="shared" si="8"/>
        <v>416348.1</v>
      </c>
      <c r="N41" s="58">
        <f t="shared" si="9"/>
        <v>0</v>
      </c>
      <c r="O41" s="58">
        <v>0</v>
      </c>
      <c r="P41" s="58">
        <v>0</v>
      </c>
      <c r="Q41" s="58">
        <v>0</v>
      </c>
    </row>
    <row r="42" spans="2:17" x14ac:dyDescent="0.2">
      <c r="B42" s="19"/>
      <c r="C42" s="20"/>
      <c r="D42" s="20">
        <v>2039</v>
      </c>
      <c r="E42" s="20" t="s">
        <v>100</v>
      </c>
      <c r="F42" s="58"/>
      <c r="G42" s="58"/>
      <c r="H42" s="58"/>
      <c r="I42" s="58"/>
      <c r="J42" s="59"/>
      <c r="K42" s="59"/>
      <c r="L42" s="58"/>
      <c r="M42" s="58"/>
      <c r="N42" s="58"/>
      <c r="O42" s="58"/>
      <c r="P42" s="58"/>
      <c r="Q42" s="58"/>
    </row>
    <row r="43" spans="2:17" x14ac:dyDescent="0.2">
      <c r="B43" s="19"/>
      <c r="C43" s="20"/>
      <c r="D43" s="20">
        <v>2040</v>
      </c>
      <c r="E43" s="20" t="s">
        <v>101</v>
      </c>
      <c r="F43" s="58"/>
      <c r="G43" s="58"/>
      <c r="H43" s="58"/>
      <c r="I43" s="58"/>
      <c r="J43" s="59"/>
      <c r="K43" s="59"/>
      <c r="L43" s="58"/>
      <c r="M43" s="58"/>
      <c r="N43" s="58"/>
      <c r="O43" s="58"/>
      <c r="P43" s="58"/>
      <c r="Q43" s="58"/>
    </row>
    <row r="44" spans="2:17" x14ac:dyDescent="0.2">
      <c r="B44" s="19"/>
      <c r="C44" s="20"/>
      <c r="D44" s="20">
        <v>2041</v>
      </c>
      <c r="E44" s="20" t="s">
        <v>102</v>
      </c>
      <c r="F44" s="58"/>
      <c r="G44" s="58"/>
      <c r="H44" s="58"/>
      <c r="I44" s="58"/>
      <c r="J44" s="59"/>
      <c r="K44" s="59"/>
      <c r="L44" s="58"/>
      <c r="M44" s="58"/>
      <c r="N44" s="58"/>
      <c r="O44" s="58"/>
      <c r="P44" s="58"/>
      <c r="Q44" s="58"/>
    </row>
    <row r="45" spans="2:17" x14ac:dyDescent="0.2">
      <c r="B45" s="19"/>
      <c r="C45" s="20"/>
      <c r="D45" s="20">
        <v>2042</v>
      </c>
      <c r="E45" s="20" t="s">
        <v>103</v>
      </c>
      <c r="F45" s="58"/>
      <c r="G45" s="58"/>
      <c r="H45" s="58"/>
      <c r="I45" s="58"/>
      <c r="J45" s="59"/>
      <c r="K45" s="59"/>
      <c r="L45" s="58"/>
      <c r="M45" s="58"/>
      <c r="N45" s="58"/>
      <c r="O45" s="58"/>
      <c r="P45" s="58"/>
      <c r="Q45" s="58"/>
    </row>
    <row r="46" spans="2:17" x14ac:dyDescent="0.2">
      <c r="B46" s="19"/>
      <c r="C46" s="20"/>
      <c r="D46" s="20">
        <v>2043</v>
      </c>
      <c r="E46" s="20" t="s">
        <v>115</v>
      </c>
      <c r="F46" s="58"/>
      <c r="G46" s="58"/>
      <c r="H46" s="58"/>
      <c r="I46" s="58"/>
      <c r="J46" s="59"/>
      <c r="K46" s="59"/>
      <c r="L46" s="58"/>
      <c r="M46" s="58"/>
      <c r="N46" s="58"/>
      <c r="O46" s="58"/>
      <c r="P46" s="58"/>
      <c r="Q46" s="58"/>
    </row>
    <row r="47" spans="2:17" x14ac:dyDescent="0.2">
      <c r="B47" s="19"/>
      <c r="C47" s="20"/>
      <c r="D47" s="20">
        <v>2044</v>
      </c>
      <c r="E47" s="20" t="s">
        <v>116</v>
      </c>
      <c r="F47" s="58"/>
      <c r="G47" s="58"/>
      <c r="H47" s="58"/>
      <c r="I47" s="58"/>
      <c r="J47" s="59"/>
      <c r="K47" s="59"/>
      <c r="L47" s="58"/>
      <c r="M47" s="58"/>
      <c r="N47" s="58"/>
      <c r="O47" s="58"/>
      <c r="P47" s="58"/>
      <c r="Q47" s="58"/>
    </row>
    <row r="48" spans="2:17" x14ac:dyDescent="0.2">
      <c r="B48" s="19"/>
      <c r="C48" s="20"/>
      <c r="D48" s="20">
        <v>2045</v>
      </c>
      <c r="E48" s="20" t="s">
        <v>117</v>
      </c>
      <c r="F48" s="58"/>
      <c r="G48" s="58"/>
      <c r="H48" s="58"/>
      <c r="I48" s="58"/>
      <c r="J48" s="59"/>
      <c r="K48" s="59"/>
      <c r="L48" s="58"/>
      <c r="M48" s="58"/>
      <c r="N48" s="58"/>
      <c r="O48" s="58"/>
      <c r="P48" s="58"/>
      <c r="Q48" s="58"/>
    </row>
    <row r="49" spans="2:17" x14ac:dyDescent="0.2">
      <c r="B49" s="19"/>
      <c r="C49" s="20"/>
      <c r="D49" s="20">
        <v>2046</v>
      </c>
      <c r="E49" s="20" t="s">
        <v>118</v>
      </c>
      <c r="F49" s="58"/>
      <c r="G49" s="58"/>
      <c r="H49" s="58"/>
      <c r="I49" s="58"/>
      <c r="J49" s="59"/>
      <c r="K49" s="59"/>
      <c r="L49" s="58"/>
      <c r="M49" s="58"/>
      <c r="N49" s="58"/>
      <c r="O49" s="58"/>
      <c r="P49" s="58"/>
      <c r="Q49" s="58"/>
    </row>
    <row r="50" spans="2:17" x14ac:dyDescent="0.2">
      <c r="B50" s="19"/>
      <c r="C50" s="20"/>
      <c r="D50" s="20">
        <v>2047</v>
      </c>
      <c r="E50" s="20" t="s">
        <v>119</v>
      </c>
      <c r="F50" s="58"/>
      <c r="G50" s="58"/>
      <c r="H50" s="58"/>
      <c r="I50" s="58"/>
      <c r="J50" s="59"/>
      <c r="K50" s="59"/>
      <c r="L50" s="58"/>
      <c r="M50" s="58"/>
      <c r="N50" s="58"/>
      <c r="O50" s="58"/>
      <c r="P50" s="58"/>
      <c r="Q50" s="58"/>
    </row>
    <row r="51" spans="2:17" x14ac:dyDescent="0.2">
      <c r="B51" s="19"/>
      <c r="C51" s="20"/>
      <c r="D51" s="20">
        <v>2048</v>
      </c>
      <c r="E51" s="20" t="s">
        <v>120</v>
      </c>
      <c r="F51" s="58"/>
      <c r="G51" s="58"/>
      <c r="H51" s="58"/>
      <c r="I51" s="58"/>
      <c r="J51" s="59"/>
      <c r="K51" s="59"/>
      <c r="L51" s="58"/>
      <c r="M51" s="58"/>
      <c r="N51" s="58"/>
      <c r="O51" s="58"/>
      <c r="P51" s="58"/>
      <c r="Q51" s="58"/>
    </row>
    <row r="52" spans="2:17" x14ac:dyDescent="0.2">
      <c r="B52" s="19"/>
      <c r="C52" s="20"/>
      <c r="D52" s="20">
        <v>2049</v>
      </c>
      <c r="E52" s="20" t="s">
        <v>121</v>
      </c>
      <c r="F52" s="58"/>
      <c r="G52" s="58"/>
      <c r="H52" s="58"/>
      <c r="I52" s="58"/>
      <c r="J52" s="59"/>
      <c r="K52" s="59"/>
      <c r="L52" s="58"/>
      <c r="M52" s="58"/>
      <c r="N52" s="58"/>
      <c r="O52" s="58"/>
      <c r="P52" s="58"/>
      <c r="Q52" s="58"/>
    </row>
    <row r="53" spans="2:17" x14ac:dyDescent="0.2">
      <c r="B53" s="19"/>
      <c r="C53" s="20"/>
      <c r="D53" s="20">
        <v>2050</v>
      </c>
      <c r="E53" s="20" t="s">
        <v>122</v>
      </c>
      <c r="F53" s="58"/>
      <c r="G53" s="58"/>
      <c r="H53" s="58"/>
      <c r="I53" s="58"/>
      <c r="J53" s="59"/>
      <c r="K53" s="59"/>
      <c r="L53" s="58"/>
      <c r="M53" s="58"/>
      <c r="N53" s="58"/>
      <c r="O53" s="58"/>
      <c r="P53" s="58"/>
      <c r="Q53" s="58"/>
    </row>
    <row r="54" spans="2:17" x14ac:dyDescent="0.2">
      <c r="B54" s="19"/>
      <c r="C54" s="20"/>
      <c r="D54" s="20">
        <v>2051</v>
      </c>
      <c r="E54" s="20" t="s">
        <v>123</v>
      </c>
      <c r="F54" s="58"/>
      <c r="G54" s="58"/>
      <c r="H54" s="58"/>
      <c r="I54" s="58"/>
      <c r="J54" s="59"/>
      <c r="K54" s="59"/>
      <c r="L54" s="58"/>
      <c r="M54" s="58"/>
      <c r="N54" s="58"/>
      <c r="O54" s="58"/>
      <c r="P54" s="58"/>
      <c r="Q54" s="58"/>
    </row>
    <row r="55" spans="2:17" x14ac:dyDescent="0.2">
      <c r="B55" s="19"/>
      <c r="C55" s="20"/>
      <c r="D55" s="20">
        <v>2052</v>
      </c>
      <c r="E55" s="20" t="s">
        <v>124</v>
      </c>
      <c r="F55" s="58"/>
      <c r="G55" s="58"/>
      <c r="H55" s="58"/>
      <c r="I55" s="58"/>
      <c r="J55" s="59"/>
      <c r="K55" s="59"/>
      <c r="L55" s="58"/>
      <c r="M55" s="58"/>
      <c r="N55" s="58"/>
      <c r="O55" s="58"/>
      <c r="P55" s="58"/>
      <c r="Q55" s="58"/>
    </row>
    <row r="56" spans="2:17" x14ac:dyDescent="0.2">
      <c r="B56" s="19"/>
      <c r="C56" s="20"/>
      <c r="D56" s="20">
        <v>2053</v>
      </c>
      <c r="E56" s="20" t="s">
        <v>125</v>
      </c>
      <c r="F56" s="58"/>
      <c r="G56" s="58"/>
      <c r="H56" s="58"/>
      <c r="I56" s="58"/>
      <c r="J56" s="59"/>
      <c r="K56" s="59"/>
      <c r="L56" s="58"/>
      <c r="M56" s="58"/>
      <c r="N56" s="58"/>
      <c r="O56" s="58"/>
      <c r="P56" s="58"/>
      <c r="Q56" s="58"/>
    </row>
    <row r="57" spans="2:17" x14ac:dyDescent="0.2">
      <c r="B57" s="19"/>
      <c r="C57" s="20"/>
      <c r="D57" s="20">
        <v>2054</v>
      </c>
      <c r="E57" s="20" t="s">
        <v>126</v>
      </c>
      <c r="F57" s="58"/>
      <c r="G57" s="58"/>
      <c r="H57" s="58"/>
      <c r="I57" s="58"/>
      <c r="J57" s="59"/>
      <c r="K57" s="59"/>
      <c r="L57" s="58"/>
      <c r="M57" s="58"/>
      <c r="N57" s="58"/>
      <c r="O57" s="58"/>
      <c r="P57" s="58"/>
      <c r="Q57" s="58"/>
    </row>
    <row r="58" spans="2:17" x14ac:dyDescent="0.2">
      <c r="B58" s="19"/>
      <c r="C58" s="20"/>
      <c r="D58" s="20">
        <v>2055</v>
      </c>
      <c r="E58" s="20" t="s">
        <v>127</v>
      </c>
      <c r="F58" s="58"/>
      <c r="G58" s="58"/>
      <c r="H58" s="58"/>
      <c r="I58" s="58"/>
      <c r="J58" s="59"/>
      <c r="K58" s="59"/>
      <c r="L58" s="58"/>
      <c r="M58" s="58"/>
      <c r="N58" s="58"/>
      <c r="O58" s="58"/>
      <c r="P58" s="58"/>
      <c r="Q58" s="58"/>
    </row>
    <row r="59" spans="2:17" x14ac:dyDescent="0.2">
      <c r="B59" s="28"/>
      <c r="C59" s="29"/>
      <c r="F59" s="19"/>
      <c r="G59" s="19"/>
      <c r="H59" s="19"/>
      <c r="I59" s="19"/>
      <c r="J59" s="19"/>
      <c r="K59" s="19"/>
      <c r="L59" s="19"/>
      <c r="M59" s="19"/>
      <c r="N59" s="19"/>
      <c r="O59" s="19"/>
      <c r="P59" s="19"/>
      <c r="Q59" s="19"/>
    </row>
    <row r="60" spans="2:17" x14ac:dyDescent="0.2">
      <c r="D60" s="2"/>
      <c r="F60" s="30">
        <f>MAX(F16:F58)</f>
        <v>220500000</v>
      </c>
      <c r="G60" s="19"/>
      <c r="H60" s="19"/>
      <c r="I60" s="19"/>
      <c r="J60" s="19"/>
      <c r="K60" s="19"/>
      <c r="L60" s="19"/>
      <c r="M60" s="19"/>
      <c r="N60" s="30">
        <f>SUM(N16:N58)</f>
        <v>9334463.0354999993</v>
      </c>
      <c r="O60" s="30">
        <f>SUM(O16:O58)</f>
        <v>2006000</v>
      </c>
      <c r="P60" s="30">
        <f>SUM(P16:P58)</f>
        <v>0</v>
      </c>
      <c r="Q60" s="30">
        <f>SUM(Q16:Q58)</f>
        <v>850000</v>
      </c>
    </row>
    <row r="61" spans="2:17" s="2" customFormat="1" x14ac:dyDescent="0.2">
      <c r="D61" s="1"/>
      <c r="E61" s="44" t="s">
        <v>71</v>
      </c>
      <c r="F61" s="31" t="s">
        <v>72</v>
      </c>
      <c r="G61" s="20"/>
      <c r="H61" s="20"/>
      <c r="I61" s="20"/>
      <c r="J61" s="20"/>
      <c r="K61" s="20"/>
      <c r="L61" s="20"/>
      <c r="M61" s="20"/>
      <c r="N61" s="20" t="s">
        <v>73</v>
      </c>
      <c r="O61" s="20" t="s">
        <v>73</v>
      </c>
      <c r="P61" s="20" t="s">
        <v>73</v>
      </c>
      <c r="Q61" s="20" t="s">
        <v>73</v>
      </c>
    </row>
    <row r="62" spans="2:17" x14ac:dyDescent="0.2">
      <c r="F62" s="28"/>
    </row>
    <row r="63" spans="2:17" x14ac:dyDescent="0.2">
      <c r="B63" s="32" t="s">
        <v>109</v>
      </c>
      <c r="C63" s="1"/>
      <c r="E63" s="29"/>
    </row>
    <row r="64" spans="2:17" x14ac:dyDescent="0.2">
      <c r="C64" s="32" t="s">
        <v>74</v>
      </c>
    </row>
    <row r="65" spans="2:19" x14ac:dyDescent="0.2">
      <c r="C65" s="1"/>
    </row>
    <row r="66" spans="2:19" x14ac:dyDescent="0.2">
      <c r="B66" s="28" t="s">
        <v>75</v>
      </c>
      <c r="C66" s="1"/>
      <c r="D66" s="2"/>
      <c r="P66" s="28"/>
      <c r="Q66" s="28"/>
    </row>
    <row r="67" spans="2:19" x14ac:dyDescent="0.2">
      <c r="B67" s="28"/>
      <c r="C67" s="1"/>
      <c r="D67" s="33" t="s">
        <v>76</v>
      </c>
      <c r="E67" s="67" t="s">
        <v>128</v>
      </c>
      <c r="F67" s="34"/>
      <c r="G67" s="9"/>
      <c r="H67" s="9"/>
      <c r="I67" s="35"/>
      <c r="N67" s="36" t="s">
        <v>77</v>
      </c>
      <c r="O67" s="37"/>
      <c r="P67" s="28"/>
      <c r="Q67" s="28"/>
    </row>
    <row r="68" spans="2:19" x14ac:dyDescent="0.2">
      <c r="C68" s="1"/>
      <c r="D68" s="38" t="s">
        <v>78</v>
      </c>
      <c r="E68" s="67" t="s">
        <v>129</v>
      </c>
      <c r="F68" s="34"/>
      <c r="G68" s="39"/>
      <c r="H68" s="9"/>
      <c r="I68" s="35"/>
      <c r="N68" s="40" t="s">
        <v>79</v>
      </c>
      <c r="O68" s="41"/>
    </row>
    <row r="69" spans="2:19" x14ac:dyDescent="0.2">
      <c r="B69" s="28"/>
      <c r="C69" s="1"/>
      <c r="D69" s="33" t="s">
        <v>80</v>
      </c>
      <c r="E69" s="67" t="s">
        <v>130</v>
      </c>
      <c r="G69" s="9"/>
      <c r="H69" s="9"/>
      <c r="I69" s="35"/>
      <c r="N69" s="42" t="s">
        <v>81</v>
      </c>
    </row>
    <row r="70" spans="2:19" x14ac:dyDescent="0.2">
      <c r="C70" s="1"/>
      <c r="D70" s="33" t="s">
        <v>82</v>
      </c>
      <c r="E70" s="68" t="s">
        <v>131</v>
      </c>
      <c r="G70" s="9"/>
      <c r="H70" s="9"/>
      <c r="I70" s="35"/>
      <c r="N70" s="42" t="s">
        <v>83</v>
      </c>
    </row>
    <row r="71" spans="2:19" x14ac:dyDescent="0.2">
      <c r="C71" s="1"/>
      <c r="E71" s="43"/>
      <c r="F71" s="28"/>
      <c r="G71" s="28"/>
      <c r="H71" s="28"/>
      <c r="N71" s="32" t="s">
        <v>84</v>
      </c>
    </row>
    <row r="72" spans="2:19" x14ac:dyDescent="0.2">
      <c r="C72" s="1"/>
      <c r="E72" s="43"/>
      <c r="F72" s="28"/>
      <c r="G72" s="28"/>
      <c r="H72" s="28"/>
    </row>
    <row r="73" spans="2:19" x14ac:dyDescent="0.2">
      <c r="C73" s="1"/>
      <c r="E73" s="43"/>
      <c r="F73" s="28"/>
      <c r="G73" s="28"/>
      <c r="H73" s="28"/>
      <c r="S73" s="44" t="s">
        <v>110</v>
      </c>
    </row>
    <row r="74" spans="2:19" x14ac:dyDescent="0.2">
      <c r="C74" s="1"/>
      <c r="E74" s="43"/>
      <c r="F74" s="28"/>
      <c r="G74" s="28"/>
      <c r="H74" s="28"/>
    </row>
    <row r="75" spans="2:19" x14ac:dyDescent="0.2">
      <c r="C75" s="1"/>
      <c r="E75" s="43"/>
      <c r="F75" s="28"/>
      <c r="G75" s="28"/>
      <c r="H75" s="28"/>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xr:uid="{00000000-0004-0000-0000-000000000000}"/>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workbookViewId="0">
      <selection activeCell="A15" sqref="A15"/>
    </sheetView>
  </sheetViews>
  <sheetFormatPr baseColWidth="10" defaultColWidth="8.83203125" defaultRowHeight="15" x14ac:dyDescent="0.2"/>
  <cols>
    <col min="1" max="1" width="120.83203125" customWidth="1"/>
  </cols>
  <sheetData>
    <row r="1" spans="1:1" x14ac:dyDescent="0.2">
      <c r="A1" s="64" t="s">
        <v>111</v>
      </c>
    </row>
    <row r="2" spans="1:1" ht="38.25" customHeight="1" x14ac:dyDescent="0.2">
      <c r="A2" s="53" t="s">
        <v>112</v>
      </c>
    </row>
    <row r="3" spans="1:1" x14ac:dyDescent="0.2">
      <c r="A3" s="46"/>
    </row>
    <row r="4" spans="1:1" ht="88.5" customHeight="1" x14ac:dyDescent="0.2">
      <c r="A4" s="45" t="s">
        <v>113</v>
      </c>
    </row>
    <row r="5" spans="1:1" ht="26.25" customHeight="1" x14ac:dyDescent="0.2">
      <c r="A5" s="45" t="s">
        <v>105</v>
      </c>
    </row>
    <row r="6" spans="1:1" ht="33.5" customHeight="1" x14ac:dyDescent="0.2">
      <c r="A6" s="47" t="s">
        <v>97</v>
      </c>
    </row>
    <row r="7" spans="1:1" ht="42" customHeight="1" x14ac:dyDescent="0.2">
      <c r="A7" s="47" t="s">
        <v>94</v>
      </c>
    </row>
    <row r="8" spans="1:1" ht="57.75" customHeight="1" x14ac:dyDescent="0.2">
      <c r="A8" s="47" t="s">
        <v>98</v>
      </c>
    </row>
    <row r="9" spans="1:1" ht="40.5" customHeight="1" x14ac:dyDescent="0.2">
      <c r="A9" s="45" t="s">
        <v>96</v>
      </c>
    </row>
    <row r="10" spans="1:1" ht="42.75" customHeight="1" x14ac:dyDescent="0.2">
      <c r="A10" s="47" t="s">
        <v>85</v>
      </c>
    </row>
    <row r="11" spans="1:1" ht="54.75" customHeight="1" x14ac:dyDescent="0.2">
      <c r="A11" s="47" t="s">
        <v>93</v>
      </c>
    </row>
    <row r="12" spans="1:1" ht="16" x14ac:dyDescent="0.2">
      <c r="A12" s="47" t="s">
        <v>86</v>
      </c>
    </row>
    <row r="13" spans="1:1" x14ac:dyDescent="0.2">
      <c r="A13" s="48" t="s">
        <v>87</v>
      </c>
    </row>
    <row r="14" spans="1:1" x14ac:dyDescent="0.2">
      <c r="A14" s="48" t="s">
        <v>88</v>
      </c>
    </row>
    <row r="15" spans="1:1" x14ac:dyDescent="0.2">
      <c r="A15" s="48" t="s">
        <v>89</v>
      </c>
    </row>
    <row r="16" spans="1:1" x14ac:dyDescent="0.2">
      <c r="A16" s="48" t="s">
        <v>90</v>
      </c>
    </row>
    <row r="17" spans="1:1" x14ac:dyDescent="0.2">
      <c r="A17" s="48" t="s">
        <v>91</v>
      </c>
    </row>
    <row r="18" spans="1:1" x14ac:dyDescent="0.2">
      <c r="A18" s="48" t="s">
        <v>92</v>
      </c>
    </row>
    <row r="19" spans="1:1" x14ac:dyDescent="0.2">
      <c r="A19" s="46"/>
    </row>
    <row r="20" spans="1:1" x14ac:dyDescent="0.2">
      <c r="A20" s="49" t="s">
        <v>95</v>
      </c>
    </row>
    <row r="21" spans="1:1" x14ac:dyDescent="0.2">
      <c r="A21" s="46"/>
    </row>
    <row r="22" spans="1:1" ht="134.25" customHeight="1" x14ac:dyDescent="0.2">
      <c r="A22" s="50" t="s">
        <v>114</v>
      </c>
    </row>
    <row r="23" spans="1:1" ht="16" x14ac:dyDescent="0.2">
      <c r="A23" s="54"/>
    </row>
    <row r="24" spans="1:1" ht="16" x14ac:dyDescent="0.2">
      <c r="A24" s="51" t="s">
        <v>110</v>
      </c>
    </row>
    <row r="25" spans="1:1" x14ac:dyDescent="0.2">
      <c r="A25" s="46"/>
    </row>
    <row r="26" spans="1:1" x14ac:dyDescent="0.2">
      <c r="A26" s="52"/>
    </row>
    <row r="27" spans="1:1" x14ac:dyDescent="0.2">
      <c r="A27" s="52"/>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2020-01-14T17:06:31Z</cp:lastPrinted>
  <dcterms:created xsi:type="dcterms:W3CDTF">2017-11-28T21:33:24Z</dcterms:created>
  <dcterms:modified xsi:type="dcterms:W3CDTF">2022-09-05T21:33:05Z</dcterms:modified>
</cp:coreProperties>
</file>