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410"/>
  <workbookPr filterPrivacy="1"/>
  <mc:AlternateContent xmlns:mc="http://schemas.openxmlformats.org/markup-compatibility/2006">
    <mc:Choice Requires="x15">
      <x15ac:absPath xmlns:x15ac="http://schemas.microsoft.com/office/spreadsheetml/2010/11/ac" url="/Users/maureenhubbart/Dropbox/Chapter 313 - Post/2020 Annual Reports 50-772, 50-773, CDR/Ready for Comptroller/Submitted Via Esys/1314 - Reagan Co - Targa Pipeline/"/>
    </mc:Choice>
  </mc:AlternateContent>
  <bookViews>
    <workbookView xWindow="0" yWindow="460" windowWidth="25860" windowHeight="15020"/>
  </bookViews>
  <sheets>
    <sheet name="4D-CDR-2020" sheetId="1" r:id="rId1"/>
    <sheet name="4D-CDR-2020 Instr" sheetId="2" r:id="rId2"/>
  </sheets>
  <definedNames>
    <definedName name="_xlnm.Print_Area" localSheetId="0">'4D-CDR-2020'!$A$1:$S$62</definedName>
    <definedName name="_xlnm.Print_Area" localSheetId="1">'4D-CDR-2020 Instr'!$A$1:$A$25</definedName>
    <definedName name="Z_0D3E1162_75D5_41D6_B7F3_27A55EA8EB2C_.wvu.PrintArea" localSheetId="0" hidden="1">'4D-CDR-2020'!$A$2:$S$62</definedName>
    <definedName name="Z_0D3E1162_75D5_41D6_B7F3_27A55EA8EB2C_.wvu.PrintArea" localSheetId="1" hidden="1">'4D-CDR-2020 Instr'!$A$2:$A$24</definedName>
    <definedName name="Z_4EB365B0_F55C_4F98_A2C6_17E8CFD3E5EA_.wvu.PrintArea" localSheetId="0" hidden="1">'4D-CDR-2020'!$A$2:$S$62</definedName>
    <definedName name="Z_AA2B6685_5687_440D_AB04_87EBC99A1891_.wvu.PrintArea" localSheetId="0" hidden="1">'4D-CDR-2020'!$A$2:$S$62</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H38" i="1" l="1"/>
  <c r="I38" i="1"/>
  <c r="H37" i="1"/>
  <c r="I37" i="1"/>
  <c r="H36" i="1"/>
  <c r="I36" i="1"/>
  <c r="H35" i="1"/>
  <c r="I35" i="1"/>
  <c r="H34" i="1"/>
  <c r="I34" i="1"/>
  <c r="H33" i="1"/>
  <c r="H32" i="1"/>
  <c r="H31" i="1"/>
  <c r="H30" i="1"/>
  <c r="H29" i="1"/>
  <c r="H28" i="1"/>
  <c r="H27" i="1"/>
  <c r="G26" i="1"/>
  <c r="H26" i="1"/>
  <c r="H25" i="1"/>
  <c r="H24" i="1"/>
  <c r="M24" i="1"/>
  <c r="M25" i="1"/>
  <c r="M26" i="1"/>
  <c r="M27" i="1"/>
  <c r="M28" i="1"/>
  <c r="M29" i="1"/>
  <c r="M30" i="1"/>
  <c r="M31" i="1"/>
  <c r="M32" i="1"/>
  <c r="M33" i="1"/>
  <c r="M23" i="1"/>
  <c r="M34" i="1"/>
  <c r="M35" i="1"/>
  <c r="M36" i="1"/>
  <c r="M37" i="1"/>
  <c r="M38" i="1"/>
  <c r="M39" i="1"/>
  <c r="M40" i="1"/>
  <c r="M41" i="1"/>
  <c r="M42" i="1"/>
  <c r="M43" i="1"/>
  <c r="M44" i="1"/>
  <c r="M45" i="1"/>
  <c r="L23" i="1"/>
  <c r="N23" i="1"/>
  <c r="L24" i="1"/>
  <c r="N24" i="1"/>
  <c r="L25" i="1"/>
  <c r="L26" i="1"/>
  <c r="N26" i="1"/>
  <c r="L27" i="1"/>
  <c r="L28" i="1"/>
  <c r="L29" i="1"/>
  <c r="L30" i="1"/>
  <c r="L31" i="1"/>
  <c r="N31" i="1"/>
  <c r="L32" i="1"/>
  <c r="L33" i="1"/>
  <c r="N33" i="1"/>
  <c r="L34" i="1"/>
  <c r="L35" i="1"/>
  <c r="N35" i="1"/>
  <c r="L36" i="1"/>
  <c r="L37" i="1"/>
  <c r="L38" i="1"/>
  <c r="L39" i="1"/>
  <c r="N39" i="1"/>
  <c r="L40" i="1"/>
  <c r="L41" i="1"/>
  <c r="L42" i="1"/>
  <c r="L43" i="1"/>
  <c r="L44" i="1"/>
  <c r="L45" i="1"/>
  <c r="M22" i="1"/>
  <c r="L22" i="1"/>
  <c r="M21" i="1"/>
  <c r="L21" i="1"/>
  <c r="N21" i="1"/>
  <c r="Q47" i="1"/>
  <c r="P47" i="1"/>
  <c r="O47" i="1"/>
  <c r="F47" i="1"/>
  <c r="N22" i="1"/>
  <c r="N42" i="1"/>
  <c r="N45" i="1"/>
  <c r="N41" i="1"/>
  <c r="N44" i="1"/>
  <c r="N40" i="1"/>
  <c r="N43" i="1"/>
  <c r="N25" i="1"/>
  <c r="N27" i="1"/>
  <c r="N32" i="1"/>
  <c r="N28" i="1"/>
  <c r="N37" i="1"/>
  <c r="N29" i="1"/>
  <c r="N36" i="1"/>
  <c r="N30" i="1"/>
  <c r="N38" i="1"/>
  <c r="N34" i="1"/>
  <c r="N47" i="1"/>
</calcChain>
</file>

<file path=xl/sharedStrings.xml><?xml version="1.0" encoding="utf-8"?>
<sst xmlns="http://schemas.openxmlformats.org/spreadsheetml/2006/main" count="128" uniqueCount="124">
  <si>
    <t>(Projects with applications completed after Jan. 1, 2014)</t>
  </si>
  <si>
    <t>Application #</t>
  </si>
  <si>
    <t>Eligibility category</t>
  </si>
  <si>
    <t>School district</t>
  </si>
  <si>
    <t>Current agreement holder(s)</t>
  </si>
  <si>
    <t>First complete tax year of qualifying time period (QTP1)</t>
  </si>
  <si>
    <t xml:space="preserve"> </t>
  </si>
  <si>
    <t>First year of ten-year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</si>
  <si>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</si>
  <si>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</si>
  <si>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(MVP5)</t>
  </si>
  <si>
    <t>Last row required to be completed.</t>
  </si>
  <si>
    <t>Two Complete Years of QTP</t>
  </si>
  <si>
    <t xml:space="preserve">Ten-Year Limitation Period, and  Five-Year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</si>
  <si>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</si>
  <si>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</si>
  <si>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</si>
  <si>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</si>
  <si>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</si>
  <si>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</si>
  <si>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</si>
  <si>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</si>
  <si>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</si>
  <si>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Total Tax Levy (I&amp;S and M&amp;O) with Limitation</t>
    </r>
    <r>
      <rPr>
        <sz val="11"/>
        <rFont val="Calibri"/>
        <family val="2"/>
        <scheme val="minor"/>
      </rPr>
      <t/>
    </r>
  </si>
  <si>
    <t xml:space="preserve">Gross Tax Savings through Limitation </t>
  </si>
  <si>
    <t>Revenue Protection Payments</t>
  </si>
  <si>
    <t>Extraordinary Educational Expense Payments</t>
  </si>
  <si>
    <t>Supplemental Payments (Paid/Estimated to be Paid)</t>
  </si>
  <si>
    <t>2013-2014</t>
  </si>
  <si>
    <t>2014-2015</t>
  </si>
  <si>
    <t>2015-2016</t>
  </si>
  <si>
    <t>QTP1</t>
  </si>
  <si>
    <t>2016-2017</t>
  </si>
  <si>
    <t>QTP2</t>
  </si>
  <si>
    <t>2017-2018</t>
  </si>
  <si>
    <t>2018-2019</t>
  </si>
  <si>
    <t>L1</t>
  </si>
  <si>
    <t>2019-2020</t>
  </si>
  <si>
    <t>L2</t>
  </si>
  <si>
    <t>2020-2021</t>
  </si>
  <si>
    <t>L3</t>
  </si>
  <si>
    <t>2021-2022</t>
  </si>
  <si>
    <t>L4</t>
  </si>
  <si>
    <t>2022-2023</t>
  </si>
  <si>
    <t>L5</t>
  </si>
  <si>
    <t>2023-2024</t>
  </si>
  <si>
    <t>L6</t>
  </si>
  <si>
    <t>2024-2025</t>
  </si>
  <si>
    <t>L7</t>
  </si>
  <si>
    <t>2025-2026</t>
  </si>
  <si>
    <t>L8</t>
  </si>
  <si>
    <t>2026-2027</t>
  </si>
  <si>
    <t>L9</t>
  </si>
  <si>
    <t>2027-2028</t>
  </si>
  <si>
    <t>L10</t>
  </si>
  <si>
    <t>2028-2029</t>
  </si>
  <si>
    <t>MVP1</t>
  </si>
  <si>
    <t>2029-2030</t>
  </si>
  <si>
    <t>MVP2</t>
  </si>
  <si>
    <t>2030-2031</t>
  </si>
  <si>
    <t>MVP3</t>
  </si>
  <si>
    <t>2031-2032</t>
  </si>
  <si>
    <t>MVP4</t>
  </si>
  <si>
    <t>2032-2033</t>
  </si>
  <si>
    <t>MVP5</t>
  </si>
  <si>
    <t>2033-2034</t>
  </si>
  <si>
    <t>2034-2035</t>
  </si>
  <si>
    <t>2035-2036</t>
  </si>
  <si>
    <t>2036-2037</t>
  </si>
  <si>
    <t>2037-2038</t>
  </si>
  <si>
    <t>2038-2039</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</si>
  <si>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</si>
  <si>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</si>
  <si>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</si>
  <si>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</si>
  <si>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</si>
  <si>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Name:</t>
  </si>
  <si>
    <t>Pink shading denotes actual figures.</t>
  </si>
  <si>
    <t>Title/Company:</t>
  </si>
  <si>
    <t>Blue shading denotes estimates.</t>
  </si>
  <si>
    <t>Phone:</t>
  </si>
  <si>
    <r>
      <t xml:space="preserve">"QTP1" and "QTP2": the two </t>
    </r>
    <r>
      <rPr>
        <i/>
        <sz val="11"/>
        <rFont val="Calibri"/>
        <family val="2"/>
        <scheme val="minor"/>
      </rPr>
      <t>complete</t>
    </r>
    <r>
      <rPr>
        <sz val="11"/>
        <rFont val="Calibri"/>
        <family val="2"/>
        <scheme val="minor"/>
      </rPr>
      <t xml:space="preserve"> years of the qualifying time period</t>
    </r>
  </si>
  <si>
    <t>Email:</t>
  </si>
  <si>
    <t>"L1" through "L10":  10-year limitation period</t>
  </si>
  <si>
    <t>"MVP1" through "MVP5":  years during which the applicant must maintain a viable presence</t>
  </si>
  <si>
    <t>Supplemental payment figures requested are those paid--not 'accrued' or "owed and due." For previous years, enter actual supplemental payments.  Enter estimates for current and future years.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</si>
  <si>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</si>
  <si>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</si>
  <si>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</si>
  <si>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</si>
  <si>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</si>
  <si>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</si>
  <si>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</si>
  <si>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Please do not use any special characters.  Cells are formatted to display  the desired data type. Ex:  Date fields are formatted as text.   Dollar figures requested are formatted as 'accounting numbers' with no decimals, and may in Excel be entered with or without commas and dollar signs.  Tax rates are formatted to three decimal places.</t>
  </si>
  <si>
    <r>
      <t xml:space="preserve">The two row label cells "QTP1" and "QTP2" in the column titled "Complete Years of QTP" should be moved up or down to align with the rows representing the </t>
    </r>
    <r>
      <rPr>
        <i/>
        <sz val="11"/>
        <color theme="1"/>
        <rFont val="Calibri"/>
        <family val="2"/>
        <scheme val="minor"/>
      </rPr>
      <t>complete years</t>
    </r>
    <r>
      <rPr>
        <sz val="11"/>
        <color theme="1"/>
        <rFont val="Calibri"/>
        <family val="2"/>
        <scheme val="minor"/>
      </rPr>
      <t xml:space="preserve"> of the qualifying time period. </t>
    </r>
  </si>
  <si>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</si>
  <si>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50-773B, or best information available.</t>
  </si>
  <si>
    <t>In the cell for "Current agreement holder(s)" please list all agreement holders that are a party to the limitation agreement. [Please separate current agreement holders with semicolons.  Use as many semicolons as needed.]</t>
  </si>
  <si>
    <t xml:space="preserve">The 15 row label cells in the column titled "Ten-Year Limitation Period, and Five-Year 'Maintain Viability' Period" should moved up or down to align with the rows representing the limitation period and the five years during which the applicant must maintain a viable presence.  </t>
  </si>
  <si>
    <t>Limitation amount</t>
  </si>
  <si>
    <t>2039-2040</t>
  </si>
  <si>
    <t>2040-2041</t>
  </si>
  <si>
    <t>2041-2042</t>
  </si>
  <si>
    <t>2042-2043</t>
  </si>
  <si>
    <t>CDR-4D-2020-T2</t>
  </si>
  <si>
    <r>
      <t>Four-Digit - Biennial Chapter 313 Cost Data Reques</t>
    </r>
    <r>
      <rPr>
        <sz val="14"/>
        <color theme="1"/>
        <rFont val="Calibri"/>
        <family val="2"/>
        <scheme val="minor"/>
      </rPr>
      <t xml:space="preserve">t </t>
    </r>
    <r>
      <rPr>
        <b/>
        <sz val="14"/>
        <color theme="1"/>
        <rFont val="Calibri"/>
        <family val="2"/>
        <scheme val="minor"/>
      </rPr>
      <t>- 50-827B - 2020 (CDR)</t>
    </r>
  </si>
  <si>
    <t xml:space="preserve">For 2019 and prior years, values are best "actuals."  For 2020 and subsequent years, values are estimates for Chapter 313 informational purposes only.   </t>
  </si>
  <si>
    <r>
      <t>Ver. CDR-4D-</t>
    </r>
    <r>
      <rPr>
        <sz val="11"/>
        <rFont val="Calibri"/>
        <family val="2"/>
        <scheme val="minor"/>
      </rPr>
      <t>2020.V1</t>
    </r>
  </si>
  <si>
    <t>CDR-4D-2020-T1</t>
  </si>
  <si>
    <t>Instructions for Four-Digit - Biennial Chapter 313 Cost Data Request - 50-827B (CDR) form - 2020</t>
  </si>
  <si>
    <r>
      <t xml:space="preserve">A spreadsheet of the 50-767 property values used in the Comptroller's Property Value Study (PVS) for the </t>
    </r>
    <r>
      <rPr>
        <b/>
        <sz val="11"/>
        <rFont val="Calibri"/>
        <family val="2"/>
        <scheme val="minor"/>
      </rPr>
      <t>reporting year (2019)</t>
    </r>
    <r>
      <rPr>
        <sz val="11"/>
        <rFont val="Calibri"/>
        <family val="2"/>
        <scheme val="minor"/>
      </rPr>
      <t xml:space="preserve">, and the </t>
    </r>
    <r>
      <rPr>
        <b/>
        <sz val="11"/>
        <rFont val="Calibri"/>
        <family val="2"/>
        <scheme val="minor"/>
      </rPr>
      <t>year preceding the reporting year (2018)</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</si>
  <si>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School District Number (CDNO):</t>
  </si>
  <si>
    <t xml:space="preserve">If a CDR being submitted is revised please note that in spreadsheet cell J4 by inserting "Revised, MM-DD-YYYY" </t>
  </si>
  <si>
    <t>Date of original agreement (MM-DD-YYYY)</t>
  </si>
  <si>
    <t>School districts or their consultants are required to complete all 2020 CDR forms and submit them to the Comptroller's office in electronic format by August 15, 2020.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</si>
  <si>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t>Randy McDowell</t>
  </si>
  <si>
    <t>Consultant/McDowell School Finance Consulting</t>
  </si>
  <si>
    <t>806-678-9403</t>
  </si>
  <si>
    <t>randy@mcdowellsfc.com</t>
  </si>
  <si>
    <t>Reagan County ISD</t>
  </si>
  <si>
    <t>Targa Pipeline Mid-Continent Westtex, LLC</t>
  </si>
  <si>
    <t>09-23-2019</t>
  </si>
  <si>
    <t>192901</t>
  </si>
  <si>
    <t>Manufacturing</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</si>
</sst>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quot;$&quot;#,##0"/>
    <numFmt numFmtId="165" formatCode="0.000"/>
    <numFmt numFmtId="166" formatCode="&quot;$&quot;#,##0.00"/>
    <numFmt numFmtId="167" formatCode="0000"/>
  </numFmts>
  <fonts count="15"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1"/>
      <name val="Calibri"/>
      <family val="2"/>
      <scheme val="minor"/>
    </font>
    <font>
      <i/>
      <sz val="11"/>
      <name val="Calibri"/>
      <family val="2"/>
      <scheme val="minor"/>
    </font>
    <font>
      <i/>
      <sz val="11"/>
      <color theme="1"/>
      <name val="Calibri"/>
      <family val="2"/>
      <scheme val="minor"/>
    </font>
    <font>
      <b/>
      <sz val="11"/>
      <name val="Calibri"/>
      <family val="2"/>
      <scheme val="minor"/>
    </font>
    <font>
      <b/>
      <sz val="12"/>
      <color rgb="FFFF0000"/>
      <name val="Calibri"/>
      <family val="2"/>
      <scheme val="minor"/>
    </font>
    <font>
      <b/>
      <sz val="10"/>
      <color rgb="FFFF0000"/>
      <name val="Calibri"/>
      <family val="2"/>
      <scheme val="minor"/>
    </font>
    <font>
      <sz val="8"/>
      <color theme="1"/>
      <name val="Calibri"/>
      <family val="2"/>
      <scheme val="minor"/>
    </font>
    <font>
      <sz val="8"/>
      <name val="Calibri"/>
      <family val="2"/>
      <scheme val="minor"/>
    </font>
    <font>
      <u/>
      <sz val="11"/>
      <color theme="10"/>
      <name val="Calibri"/>
      <family val="2"/>
      <scheme val="minor"/>
    </font>
    <font>
      <sz val="11"/>
      <color theme="1"/>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7">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s>
  <cellStyleXfs count="3">
    <xf numFmtId="0" fontId="0" fillId="0" borderId="0"/>
    <xf numFmtId="0" fontId="13" fillId="0" borderId="0" applyNumberFormat="0" applyFill="0" applyBorder="0" applyAlignment="0" applyProtection="0"/>
    <xf numFmtId="44" fontId="14" fillId="0" borderId="0" applyFont="0" applyFill="0" applyBorder="0" applyAlignment="0" applyProtection="0"/>
  </cellStyleXfs>
  <cellXfs count="75">
    <xf numFmtId="0" fontId="0" fillId="0" borderId="0" xfId="0"/>
    <xf numFmtId="0" fontId="0" fillId="0" borderId="0" xfId="0" applyFont="1"/>
    <xf numFmtId="0" fontId="0" fillId="0" borderId="0" xfId="0" applyFont="1" applyAlignment="1">
      <alignment horizontal="center"/>
    </xf>
    <xf numFmtId="0" fontId="3" fillId="0" borderId="0" xfId="0" applyFont="1" applyAlignment="1">
      <alignment horizontal="center"/>
    </xf>
    <xf numFmtId="0" fontId="1" fillId="0" borderId="0" xfId="0" applyFont="1"/>
    <xf numFmtId="0" fontId="0" fillId="0" borderId="1" xfId="0" applyFont="1" applyFill="1" applyBorder="1" applyAlignment="1">
      <alignment horizontal="right"/>
    </xf>
    <xf numFmtId="1" fontId="0" fillId="0" borderId="2" xfId="0" applyNumberFormat="1" applyFont="1" applyFill="1" applyBorder="1" applyAlignment="1">
      <alignment horizontal="center"/>
    </xf>
    <xf numFmtId="0" fontId="0" fillId="0" borderId="3" xfId="0" applyFont="1" applyFill="1" applyBorder="1"/>
    <xf numFmtId="0" fontId="5" fillId="0" borderId="1" xfId="0" applyFont="1" applyBorder="1" applyAlignment="1">
      <alignment horizontal="right"/>
    </xf>
    <xf numFmtId="0" fontId="0" fillId="0" borderId="0" xfId="0" applyFont="1" applyFill="1" applyBorder="1"/>
    <xf numFmtId="0" fontId="0" fillId="0" borderId="0" xfId="0" applyFont="1" applyFill="1" applyAlignment="1">
      <alignment horizontal="right"/>
    </xf>
    <xf numFmtId="49" fontId="0" fillId="0" borderId="2" xfId="0" applyNumberFormat="1" applyFont="1" applyFill="1" applyBorder="1" applyAlignment="1">
      <alignment horizontal="center"/>
    </xf>
    <xf numFmtId="0" fontId="5" fillId="0" borderId="4" xfId="0" applyFont="1" applyBorder="1" applyAlignment="1">
      <alignment horizontal="right"/>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0"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2" xfId="0" applyFont="1" applyFill="1" applyBorder="1"/>
    <xf numFmtId="0" fontId="0" fillId="0" borderId="2" xfId="0" applyFont="1" applyFill="1" applyBorder="1" applyAlignment="1">
      <alignment horizontal="center"/>
    </xf>
    <xf numFmtId="0" fontId="5" fillId="0" borderId="2" xfId="0" applyFont="1" applyBorder="1" applyAlignment="1">
      <alignment horizontal="center" wrapText="1"/>
    </xf>
    <xf numFmtId="0" fontId="0" fillId="0" borderId="2" xfId="0" applyFont="1" applyBorder="1" applyAlignment="1">
      <alignment horizontal="center" wrapText="1"/>
    </xf>
    <xf numFmtId="0" fontId="0" fillId="0" borderId="2" xfId="0" applyNumberFormat="1" applyFont="1" applyFill="1" applyBorder="1" applyAlignment="1">
      <alignment horizontal="center"/>
    </xf>
    <xf numFmtId="0" fontId="0" fillId="0" borderId="2" xfId="0" applyNumberFormat="1" applyFont="1" applyBorder="1" applyAlignment="1">
      <alignment horizontal="center" wrapText="1"/>
    </xf>
    <xf numFmtId="0" fontId="5" fillId="0" borderId="2" xfId="0" applyNumberFormat="1" applyFont="1" applyBorder="1" applyAlignment="1">
      <alignment horizontal="center" wrapText="1"/>
    </xf>
    <xf numFmtId="0" fontId="5" fillId="0" borderId="2" xfId="0" applyFont="1" applyFill="1" applyBorder="1" applyAlignment="1">
      <alignment horizontal="center" wrapText="1"/>
    </xf>
    <xf numFmtId="0" fontId="0" fillId="0" borderId="2" xfId="0" applyFont="1" applyFill="1" applyBorder="1" applyAlignment="1">
      <alignment horizontal="center" wrapText="1"/>
    </xf>
    <xf numFmtId="0" fontId="5" fillId="0" borderId="2" xfId="0" applyNumberFormat="1" applyFont="1" applyFill="1" applyBorder="1" applyAlignment="1">
      <alignment horizontal="center" wrapText="1"/>
    </xf>
    <xf numFmtId="0" fontId="0" fillId="0" borderId="0" xfId="0" applyFont="1" applyFill="1"/>
    <xf numFmtId="0" fontId="0" fillId="0" borderId="0" xfId="0" applyFont="1" applyFill="1" applyAlignment="1">
      <alignment horizontal="center"/>
    </xf>
    <xf numFmtId="164" fontId="0" fillId="0" borderId="2" xfId="0" applyNumberFormat="1" applyFont="1" applyFill="1" applyBorder="1"/>
    <xf numFmtId="164" fontId="0" fillId="0" borderId="2" xfId="0" applyNumberFormat="1" applyFont="1" applyFill="1" applyBorder="1" applyAlignment="1">
      <alignment horizontal="center"/>
    </xf>
    <xf numFmtId="0" fontId="0" fillId="0" borderId="0" xfId="0" applyFont="1" applyAlignment="1">
      <alignment horizontal="left"/>
    </xf>
    <xf numFmtId="0" fontId="0" fillId="0" borderId="0" xfId="0" applyFont="1" applyBorder="1" applyAlignment="1">
      <alignment horizontal="right"/>
    </xf>
    <xf numFmtId="0" fontId="0" fillId="0" borderId="5" xfId="0" applyFont="1" applyBorder="1"/>
    <xf numFmtId="0" fontId="0" fillId="0" borderId="0" xfId="0" applyFont="1" applyBorder="1"/>
    <xf numFmtId="0" fontId="5" fillId="2" borderId="2" xfId="0" applyFont="1" applyFill="1" applyBorder="1" applyAlignment="1">
      <alignment horizontal="left"/>
    </xf>
    <xf numFmtId="0" fontId="0" fillId="2" borderId="0" xfId="0" applyFont="1" applyFill="1"/>
    <xf numFmtId="0" fontId="5" fillId="0" borderId="0" xfId="0" applyFont="1" applyBorder="1" applyAlignment="1">
      <alignment horizontal="right"/>
    </xf>
    <xf numFmtId="0" fontId="0" fillId="0" borderId="5" xfId="0" applyFont="1" applyFill="1" applyBorder="1"/>
    <xf numFmtId="0" fontId="5" fillId="3" borderId="2" xfId="0" applyFont="1" applyFill="1" applyBorder="1" applyAlignment="1">
      <alignment horizontal="left"/>
    </xf>
    <xf numFmtId="0" fontId="0" fillId="3" borderId="0" xfId="0" applyFont="1" applyFill="1"/>
    <xf numFmtId="0" fontId="5" fillId="0" borderId="0" xfId="0" applyFont="1" applyAlignment="1">
      <alignment horizontal="left"/>
    </xf>
    <xf numFmtId="0" fontId="0" fillId="0" borderId="0" xfId="0" applyFont="1" applyBorder="1" applyAlignment="1">
      <alignment horizontal="center"/>
    </xf>
    <xf numFmtId="0" fontId="0" fillId="0" borderId="0" xfId="0" applyFont="1" applyAlignment="1">
      <alignment horizontal="right"/>
    </xf>
    <xf numFmtId="0" fontId="0" fillId="0" borderId="2" xfId="0" applyBorder="1" applyAlignment="1">
      <alignment wrapText="1"/>
    </xf>
    <xf numFmtId="0" fontId="0" fillId="0" borderId="2" xfId="0" applyBorder="1"/>
    <xf numFmtId="0" fontId="0" fillId="0" borderId="2" xfId="0" applyFont="1" applyBorder="1" applyAlignment="1">
      <alignment wrapText="1"/>
    </xf>
    <xf numFmtId="0" fontId="0" fillId="0" borderId="2" xfId="0" applyBorder="1" applyAlignment="1">
      <alignment horizontal="left" indent="7"/>
    </xf>
    <xf numFmtId="0" fontId="2" fillId="0" borderId="2" xfId="0" applyFont="1" applyBorder="1"/>
    <xf numFmtId="0" fontId="5" fillId="0" borderId="2" xfId="0" applyFont="1" applyBorder="1" applyAlignment="1">
      <alignment wrapText="1"/>
    </xf>
    <xf numFmtId="0" fontId="0" fillId="0" borderId="2" xfId="0" applyBorder="1" applyAlignment="1">
      <alignment horizontal="right" wrapText="1"/>
    </xf>
    <xf numFmtId="0" fontId="0" fillId="0" borderId="0" xfId="0" applyBorder="1"/>
    <xf numFmtId="0" fontId="2" fillId="0" borderId="2" xfId="0" applyFont="1" applyBorder="1" applyAlignment="1">
      <alignment wrapText="1"/>
    </xf>
    <xf numFmtId="0" fontId="9" fillId="0" borderId="2" xfId="0" applyFont="1" applyBorder="1"/>
    <xf numFmtId="0" fontId="9" fillId="0" borderId="0" xfId="0" applyFont="1"/>
    <xf numFmtId="164" fontId="0" fillId="2" borderId="2" xfId="0" applyNumberFormat="1" applyFont="1" applyFill="1" applyBorder="1" applyAlignment="1">
      <alignment horizontal="right"/>
    </xf>
    <xf numFmtId="165" fontId="0" fillId="2" borderId="2" xfId="0" applyNumberFormat="1" applyFont="1" applyFill="1" applyBorder="1" applyAlignment="1">
      <alignment horizontal="right"/>
    </xf>
    <xf numFmtId="164" fontId="0" fillId="3" borderId="2" xfId="0" applyNumberFormat="1" applyFont="1" applyFill="1" applyBorder="1" applyAlignment="1">
      <alignment horizontal="right"/>
    </xf>
    <xf numFmtId="165" fontId="0" fillId="3" borderId="2" xfId="0" applyNumberFormat="1" applyFont="1" applyFill="1" applyBorder="1" applyAlignment="1">
      <alignment horizontal="right"/>
    </xf>
    <xf numFmtId="166" fontId="0" fillId="3" borderId="2" xfId="0" applyNumberFormat="1" applyFont="1" applyFill="1" applyBorder="1" applyAlignment="1">
      <alignment horizontal="right"/>
    </xf>
    <xf numFmtId="0" fontId="0" fillId="0" borderId="0" xfId="0" applyFont="1" applyAlignment="1">
      <alignment horizontal="center" wrapText="1"/>
    </xf>
    <xf numFmtId="0" fontId="0" fillId="0" borderId="5" xfId="0" applyFont="1" applyFill="1" applyBorder="1" applyAlignment="1">
      <alignment horizontal="left"/>
    </xf>
    <xf numFmtId="0" fontId="10" fillId="0" borderId="0" xfId="0" applyFont="1"/>
    <xf numFmtId="0" fontId="12" fillId="0" borderId="0" xfId="0" applyFont="1"/>
    <xf numFmtId="164" fontId="0" fillId="0" borderId="2" xfId="0" applyNumberFormat="1" applyFont="1" applyFill="1" applyBorder="1" applyAlignment="1">
      <alignment horizontal="left"/>
    </xf>
    <xf numFmtId="0" fontId="11" fillId="0" borderId="2" xfId="0" applyFont="1" applyBorder="1"/>
    <xf numFmtId="167" fontId="0" fillId="0" borderId="2" xfId="0" applyNumberFormat="1" applyFont="1" applyFill="1" applyBorder="1" applyAlignment="1">
      <alignment horizontal="center"/>
    </xf>
    <xf numFmtId="49" fontId="0" fillId="0" borderId="5" xfId="0" applyNumberFormat="1" applyFont="1" applyBorder="1" applyAlignment="1">
      <alignment horizontal="center"/>
    </xf>
    <xf numFmtId="0" fontId="2" fillId="0" borderId="0" xfId="0" applyFont="1" applyAlignment="1">
      <alignment horizontal="right"/>
    </xf>
    <xf numFmtId="49" fontId="0" fillId="0" borderId="2" xfId="0" applyNumberFormat="1" applyFont="1" applyFill="1" applyBorder="1" applyAlignment="1">
      <alignment horizontal="left"/>
    </xf>
    <xf numFmtId="0" fontId="13" fillId="0" borderId="6" xfId="1" applyFill="1" applyBorder="1" applyAlignment="1">
      <alignment horizontal="left"/>
    </xf>
    <xf numFmtId="0" fontId="0" fillId="0" borderId="2" xfId="0" applyBorder="1" applyAlignment="1"/>
    <xf numFmtId="164" fontId="0" fillId="3" borderId="2" xfId="2" applyNumberFormat="1" applyFont="1" applyFill="1" applyBorder="1"/>
  </cellXfs>
  <cellStyles count="3">
    <cellStyle name="Currency" xfId="2" builtinId="4"/>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randy@mcdowellsfc.com" TargetMode="External"/><Relationship Id="rId2"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S69"/>
  <sheetViews>
    <sheetView tabSelected="1" topLeftCell="A5" zoomScalePageLayoutView="50" workbookViewId="0">
      <selection activeCell="J23" sqref="J23"/>
    </sheetView>
  </sheetViews>
  <sheetFormatPr baseColWidth="10" defaultColWidth="9.1640625" defaultRowHeight="15" x14ac:dyDescent="0.2"/>
  <cols>
    <col min="1" max="1" width="34" style="1" customWidth="1"/>
    <col min="2" max="2" width="11.83203125" style="1" customWidth="1"/>
    <col min="3" max="3" width="17.1640625" style="2" customWidth="1"/>
    <col min="4" max="4" width="9.1640625" style="1"/>
    <col min="5" max="5" width="13" style="2" customWidth="1"/>
    <col min="6" max="6" width="17.1640625" style="1" customWidth="1"/>
    <col min="7" max="7" width="17" style="1" customWidth="1"/>
    <col min="8" max="8" width="22" style="1" customWidth="1"/>
    <col min="9" max="9" width="15.6640625" style="1" customWidth="1"/>
    <col min="10" max="10" width="12.33203125" style="1" customWidth="1"/>
    <col min="11" max="11" width="9.1640625" style="1"/>
    <col min="12" max="12" width="15.6640625" style="1" customWidth="1"/>
    <col min="13" max="13" width="12.33203125" style="1" customWidth="1"/>
    <col min="14" max="14" width="13.5" style="1" customWidth="1"/>
    <col min="15" max="15" width="11.6640625" style="1" customWidth="1"/>
    <col min="16" max="16" width="13.5" style="1" customWidth="1"/>
    <col min="17" max="17" width="15.33203125" style="1" customWidth="1"/>
    <col min="19" max="19" width="25.5" style="1" customWidth="1"/>
    <col min="20" max="16384" width="9.1640625" style="1"/>
  </cols>
  <sheetData>
    <row r="1" spans="1:19" x14ac:dyDescent="0.2">
      <c r="A1" s="65" t="s">
        <v>108</v>
      </c>
      <c r="P1" s="70" t="s">
        <v>111</v>
      </c>
      <c r="Q1" s="69" t="s">
        <v>122</v>
      </c>
    </row>
    <row r="2" spans="1:19" ht="19" x14ac:dyDescent="0.25">
      <c r="G2" s="3" t="s">
        <v>105</v>
      </c>
    </row>
    <row r="3" spans="1:19" ht="16" x14ac:dyDescent="0.2">
      <c r="G3" s="2" t="s">
        <v>0</v>
      </c>
      <c r="I3" s="4"/>
      <c r="N3" s="64"/>
      <c r="O3" s="56"/>
      <c r="P3" s="56"/>
    </row>
    <row r="4" spans="1:19" x14ac:dyDescent="0.2">
      <c r="G4" s="5" t="s">
        <v>1</v>
      </c>
      <c r="H4" s="68">
        <v>1314</v>
      </c>
      <c r="I4" s="9"/>
      <c r="J4" s="62"/>
    </row>
    <row r="5" spans="1:19" x14ac:dyDescent="0.2">
      <c r="G5" s="8" t="s">
        <v>2</v>
      </c>
      <c r="H5" s="73" t="s">
        <v>123</v>
      </c>
      <c r="I5" s="9"/>
    </row>
    <row r="6" spans="1:19" x14ac:dyDescent="0.2">
      <c r="G6" s="10" t="s">
        <v>3</v>
      </c>
      <c r="H6" s="71" t="s">
        <v>119</v>
      </c>
      <c r="I6" s="9"/>
    </row>
    <row r="7" spans="1:19" x14ac:dyDescent="0.2">
      <c r="G7" s="10" t="s">
        <v>4</v>
      </c>
      <c r="H7" s="71" t="s">
        <v>120</v>
      </c>
      <c r="I7" s="9"/>
    </row>
    <row r="8" spans="1:19" x14ac:dyDescent="0.2">
      <c r="G8" s="10" t="s">
        <v>99</v>
      </c>
      <c r="H8" s="66">
        <v>30000000</v>
      </c>
      <c r="I8" s="9"/>
    </row>
    <row r="9" spans="1:19" x14ac:dyDescent="0.2">
      <c r="G9" s="10" t="s">
        <v>113</v>
      </c>
      <c r="H9" s="11" t="s">
        <v>121</v>
      </c>
      <c r="I9" s="7"/>
    </row>
    <row r="10" spans="1:19" x14ac:dyDescent="0.2">
      <c r="G10" s="10" t="s">
        <v>5</v>
      </c>
      <c r="H10" s="6">
        <v>2020</v>
      </c>
      <c r="I10" s="7"/>
      <c r="O10" s="1" t="s">
        <v>6</v>
      </c>
    </row>
    <row r="11" spans="1:19" x14ac:dyDescent="0.2">
      <c r="G11" s="10" t="s">
        <v>7</v>
      </c>
      <c r="H11" s="6">
        <v>2021</v>
      </c>
    </row>
    <row r="12" spans="1:19" x14ac:dyDescent="0.2">
      <c r="A12" s="33"/>
      <c r="G12" s="12" t="s">
        <v>8</v>
      </c>
      <c r="H12" s="6">
        <v>2019</v>
      </c>
      <c r="I12" s="1" t="s">
        <v>9</v>
      </c>
    </row>
    <row r="13" spans="1:19" x14ac:dyDescent="0.2">
      <c r="G13" s="12" t="s">
        <v>10</v>
      </c>
      <c r="H13" s="6">
        <v>2035</v>
      </c>
      <c r="I13" s="1" t="s">
        <v>11</v>
      </c>
    </row>
    <row r="15" spans="1:19" s="17" customFormat="1" ht="83.25" customHeight="1" x14ac:dyDescent="0.2">
      <c r="B15" s="13" t="s">
        <v>12</v>
      </c>
      <c r="C15" s="13" t="s">
        <v>13</v>
      </c>
      <c r="D15" s="14" t="s">
        <v>14</v>
      </c>
      <c r="E15" s="15" t="s">
        <v>15</v>
      </c>
      <c r="F15" s="13" t="s">
        <v>16</v>
      </c>
      <c r="G15" s="13" t="s">
        <v>17</v>
      </c>
      <c r="H15" s="16" t="s">
        <v>18</v>
      </c>
      <c r="I15" s="16" t="s">
        <v>19</v>
      </c>
      <c r="J15" s="15" t="s">
        <v>20</v>
      </c>
      <c r="K15" s="15" t="s">
        <v>21</v>
      </c>
      <c r="L15" s="15" t="s">
        <v>22</v>
      </c>
      <c r="M15" s="15" t="s">
        <v>23</v>
      </c>
      <c r="N15" s="15" t="s">
        <v>24</v>
      </c>
      <c r="O15" s="15" t="s">
        <v>25</v>
      </c>
      <c r="P15" s="15" t="s">
        <v>26</v>
      </c>
      <c r="Q15" s="15" t="s">
        <v>27</v>
      </c>
      <c r="S15" s="18"/>
    </row>
    <row r="16" spans="1:19" x14ac:dyDescent="0.2">
      <c r="B16" s="19"/>
      <c r="C16" s="20"/>
      <c r="D16" s="20">
        <v>2013</v>
      </c>
      <c r="E16" s="20" t="s">
        <v>28</v>
      </c>
      <c r="F16" s="57"/>
      <c r="G16" s="57"/>
      <c r="H16" s="57"/>
      <c r="I16" s="57"/>
      <c r="J16" s="58"/>
      <c r="K16" s="58"/>
      <c r="L16" s="57"/>
      <c r="M16" s="57"/>
      <c r="N16" s="57"/>
      <c r="O16" s="57"/>
      <c r="P16" s="57"/>
      <c r="Q16" s="57"/>
    </row>
    <row r="17" spans="2:17" ht="15.75" customHeight="1" x14ac:dyDescent="0.2">
      <c r="B17" s="19"/>
      <c r="C17" s="20"/>
      <c r="D17" s="20">
        <v>2014</v>
      </c>
      <c r="E17" s="20" t="s">
        <v>29</v>
      </c>
      <c r="F17" s="57"/>
      <c r="G17" s="57"/>
      <c r="H17" s="57"/>
      <c r="I17" s="57"/>
      <c r="J17" s="58"/>
      <c r="K17" s="58"/>
      <c r="L17" s="57"/>
      <c r="M17" s="57"/>
      <c r="N17" s="57"/>
      <c r="O17" s="57"/>
      <c r="P17" s="57"/>
      <c r="Q17" s="57"/>
    </row>
    <row r="18" spans="2:17" x14ac:dyDescent="0.2">
      <c r="B18" s="19"/>
      <c r="C18" s="20"/>
      <c r="D18" s="20">
        <v>2015</v>
      </c>
      <c r="E18" s="20" t="s">
        <v>30</v>
      </c>
      <c r="F18" s="57"/>
      <c r="G18" s="57"/>
      <c r="H18" s="57"/>
      <c r="I18" s="57"/>
      <c r="J18" s="58"/>
      <c r="K18" s="58"/>
      <c r="L18" s="57"/>
      <c r="M18" s="57"/>
      <c r="N18" s="57"/>
      <c r="O18" s="57"/>
      <c r="P18" s="57"/>
      <c r="Q18" s="57"/>
    </row>
    <row r="19" spans="2:17" x14ac:dyDescent="0.2">
      <c r="B19" s="21"/>
      <c r="C19" s="20"/>
      <c r="D19" s="20">
        <v>2016</v>
      </c>
      <c r="E19" s="20" t="s">
        <v>32</v>
      </c>
      <c r="F19" s="57"/>
      <c r="G19" s="57"/>
      <c r="H19" s="57"/>
      <c r="I19" s="57"/>
      <c r="J19" s="58"/>
      <c r="K19" s="58"/>
      <c r="L19" s="57"/>
      <c r="M19" s="57"/>
      <c r="N19" s="57"/>
      <c r="O19" s="57"/>
      <c r="P19" s="57"/>
      <c r="Q19" s="57"/>
    </row>
    <row r="20" spans="2:17" x14ac:dyDescent="0.2">
      <c r="B20" s="22"/>
      <c r="C20" s="20"/>
      <c r="D20" s="20">
        <v>2017</v>
      </c>
      <c r="E20" s="20" t="s">
        <v>34</v>
      </c>
      <c r="F20" s="57"/>
      <c r="G20" s="57"/>
      <c r="H20" s="57"/>
      <c r="I20" s="57"/>
      <c r="J20" s="58"/>
      <c r="K20" s="58"/>
      <c r="L20" s="57"/>
      <c r="M20" s="57"/>
      <c r="N20" s="57"/>
      <c r="O20" s="57"/>
      <c r="P20" s="57"/>
      <c r="Q20" s="57"/>
    </row>
    <row r="21" spans="2:17" x14ac:dyDescent="0.2">
      <c r="B21" s="19"/>
      <c r="C21" s="23"/>
      <c r="D21" s="20">
        <v>2018</v>
      </c>
      <c r="E21" s="20" t="s">
        <v>35</v>
      </c>
      <c r="F21" s="57"/>
      <c r="G21" s="57"/>
      <c r="H21" s="57"/>
      <c r="I21" s="57"/>
      <c r="J21" s="58"/>
      <c r="K21" s="58"/>
      <c r="L21" s="57">
        <f>G21*(J21+K21)/100</f>
        <v>0</v>
      </c>
      <c r="M21" s="57">
        <f>((H21*J21)+(I21*K21))/100</f>
        <v>0</v>
      </c>
      <c r="N21" s="57">
        <f>L21-M21</f>
        <v>0</v>
      </c>
      <c r="O21" s="57"/>
      <c r="P21" s="57">
        <v>0</v>
      </c>
      <c r="Q21" s="57"/>
    </row>
    <row r="22" spans="2:17" x14ac:dyDescent="0.2">
      <c r="B22" s="19"/>
      <c r="C22" s="24"/>
      <c r="D22" s="20">
        <v>2019</v>
      </c>
      <c r="E22" s="20" t="s">
        <v>37</v>
      </c>
      <c r="F22" s="57">
        <v>10000000</v>
      </c>
      <c r="G22" s="57">
        <v>0</v>
      </c>
      <c r="H22" s="57">
        <v>0</v>
      </c>
      <c r="I22" s="57">
        <v>0</v>
      </c>
      <c r="J22" s="58">
        <v>7.0000000000000007E-2</v>
      </c>
      <c r="K22" s="58">
        <v>1.0553999999999999</v>
      </c>
      <c r="L22" s="57">
        <f>G22*(J22+K22)/100</f>
        <v>0</v>
      </c>
      <c r="M22" s="57">
        <f>((H22*J22)+(I22*K22))/100</f>
        <v>0</v>
      </c>
      <c r="N22" s="57">
        <f>L22-M22</f>
        <v>0</v>
      </c>
      <c r="O22" s="57"/>
      <c r="P22" s="57">
        <v>0</v>
      </c>
      <c r="Q22" s="57">
        <v>0</v>
      </c>
    </row>
    <row r="23" spans="2:17" x14ac:dyDescent="0.2">
      <c r="B23" s="21" t="s">
        <v>31</v>
      </c>
      <c r="C23" s="24"/>
      <c r="D23" s="20">
        <v>2020</v>
      </c>
      <c r="E23" s="20" t="s">
        <v>39</v>
      </c>
      <c r="F23" s="74">
        <v>110000000</v>
      </c>
      <c r="G23" s="74">
        <v>5000000</v>
      </c>
      <c r="H23" s="74">
        <v>5000000</v>
      </c>
      <c r="I23" s="74">
        <v>5000000</v>
      </c>
      <c r="J23" s="60">
        <v>7.0000000000000007E-2</v>
      </c>
      <c r="K23" s="60">
        <v>1.0418000000000001</v>
      </c>
      <c r="L23" s="59">
        <f t="shared" ref="L23:L45" si="0">G23*(J23+K23)/100</f>
        <v>55590.000000000007</v>
      </c>
      <c r="M23" s="59">
        <f t="shared" ref="M23:M45" si="1">((H23*J23)+(I23*K23))/100</f>
        <v>55590</v>
      </c>
      <c r="N23" s="59">
        <f t="shared" ref="N23:N45" si="2">L23-M23</f>
        <v>0</v>
      </c>
      <c r="O23" s="59">
        <v>0</v>
      </c>
      <c r="P23" s="59">
        <v>0</v>
      </c>
      <c r="Q23" s="59">
        <v>75200</v>
      </c>
    </row>
    <row r="24" spans="2:17" x14ac:dyDescent="0.2">
      <c r="B24" s="22" t="s">
        <v>33</v>
      </c>
      <c r="C24" s="24" t="s">
        <v>36</v>
      </c>
      <c r="D24" s="20">
        <v>2021</v>
      </c>
      <c r="E24" s="20" t="s">
        <v>41</v>
      </c>
      <c r="F24" s="74">
        <v>110000000</v>
      </c>
      <c r="G24" s="74">
        <v>110000000</v>
      </c>
      <c r="H24" s="74">
        <f>G24</f>
        <v>110000000</v>
      </c>
      <c r="I24" s="74">
        <v>30000000</v>
      </c>
      <c r="J24" s="60">
        <v>7.0000000000000007E-2</v>
      </c>
      <c r="K24" s="60">
        <v>1.0418000000000001</v>
      </c>
      <c r="L24" s="59">
        <f t="shared" si="0"/>
        <v>1222980.0000000002</v>
      </c>
      <c r="M24" s="59">
        <f t="shared" si="1"/>
        <v>389540</v>
      </c>
      <c r="N24" s="59">
        <f t="shared" si="2"/>
        <v>833440.00000000023</v>
      </c>
      <c r="O24" s="59">
        <v>783855</v>
      </c>
      <c r="P24" s="59">
        <v>0</v>
      </c>
      <c r="Q24" s="59">
        <v>75200</v>
      </c>
    </row>
    <row r="25" spans="2:17" x14ac:dyDescent="0.2">
      <c r="B25" s="26"/>
      <c r="C25" s="24" t="s">
        <v>38</v>
      </c>
      <c r="D25" s="20">
        <v>2022</v>
      </c>
      <c r="E25" s="20" t="s">
        <v>43</v>
      </c>
      <c r="F25" s="74">
        <v>110000000</v>
      </c>
      <c r="G25" s="74">
        <v>103400000</v>
      </c>
      <c r="H25" s="74">
        <f>G25</f>
        <v>103400000</v>
      </c>
      <c r="I25" s="74">
        <v>30000000</v>
      </c>
      <c r="J25" s="60">
        <v>7.0000000000000007E-2</v>
      </c>
      <c r="K25" s="60">
        <v>1.0418000000000001</v>
      </c>
      <c r="L25" s="59">
        <f t="shared" si="0"/>
        <v>1149601.2000000002</v>
      </c>
      <c r="M25" s="59">
        <f t="shared" si="1"/>
        <v>384920</v>
      </c>
      <c r="N25" s="59">
        <f t="shared" si="2"/>
        <v>764681.20000000019</v>
      </c>
      <c r="O25" s="59">
        <v>60764</v>
      </c>
      <c r="P25" s="59">
        <v>0</v>
      </c>
      <c r="Q25" s="59">
        <v>75200</v>
      </c>
    </row>
    <row r="26" spans="2:17" x14ac:dyDescent="0.2">
      <c r="B26" s="27"/>
      <c r="C26" s="25" t="s">
        <v>40</v>
      </c>
      <c r="D26" s="20">
        <v>2023</v>
      </c>
      <c r="E26" s="20" t="s">
        <v>45</v>
      </c>
      <c r="F26" s="74">
        <v>110000000</v>
      </c>
      <c r="G26" s="74">
        <f>100100000</f>
        <v>100100000</v>
      </c>
      <c r="H26" s="74">
        <f>G26</f>
        <v>100100000</v>
      </c>
      <c r="I26" s="74">
        <v>30000000</v>
      </c>
      <c r="J26" s="60">
        <v>7.0000000000000007E-2</v>
      </c>
      <c r="K26" s="60">
        <v>1.0418000000000001</v>
      </c>
      <c r="L26" s="59">
        <f t="shared" si="0"/>
        <v>1112911.8</v>
      </c>
      <c r="M26" s="59">
        <f t="shared" si="1"/>
        <v>382610</v>
      </c>
      <c r="N26" s="59">
        <f t="shared" si="2"/>
        <v>730301.8</v>
      </c>
      <c r="O26" s="59">
        <v>55759</v>
      </c>
      <c r="P26" s="59">
        <v>0</v>
      </c>
      <c r="Q26" s="59">
        <v>75200</v>
      </c>
    </row>
    <row r="27" spans="2:17" x14ac:dyDescent="0.2">
      <c r="B27" s="19"/>
      <c r="C27" s="25" t="s">
        <v>42</v>
      </c>
      <c r="D27" s="20">
        <v>2024</v>
      </c>
      <c r="E27" s="20" t="s">
        <v>47</v>
      </c>
      <c r="F27" s="74">
        <v>110000000</v>
      </c>
      <c r="G27" s="74">
        <v>96800000</v>
      </c>
      <c r="H27" s="74">
        <f>G27</f>
        <v>96800000</v>
      </c>
      <c r="I27" s="74">
        <v>30000000</v>
      </c>
      <c r="J27" s="60">
        <v>7.0000000000000007E-2</v>
      </c>
      <c r="K27" s="60">
        <v>1.0418000000000001</v>
      </c>
      <c r="L27" s="59">
        <f t="shared" si="0"/>
        <v>1076222.4000000001</v>
      </c>
      <c r="M27" s="59">
        <f t="shared" si="1"/>
        <v>380300</v>
      </c>
      <c r="N27" s="59">
        <f t="shared" si="2"/>
        <v>695922.40000000014</v>
      </c>
      <c r="O27" s="59">
        <v>53159</v>
      </c>
      <c r="P27" s="59">
        <v>0</v>
      </c>
      <c r="Q27" s="59">
        <v>75200</v>
      </c>
    </row>
    <row r="28" spans="2:17" x14ac:dyDescent="0.2">
      <c r="B28" s="19"/>
      <c r="C28" s="25" t="s">
        <v>44</v>
      </c>
      <c r="D28" s="20">
        <v>2025</v>
      </c>
      <c r="E28" s="20" t="s">
        <v>49</v>
      </c>
      <c r="F28" s="74">
        <v>110000000</v>
      </c>
      <c r="G28" s="74">
        <v>93500000</v>
      </c>
      <c r="H28" s="74">
        <f t="shared" ref="H28:I38" si="3">G28</f>
        <v>93500000</v>
      </c>
      <c r="I28" s="74">
        <v>30000000</v>
      </c>
      <c r="J28" s="60">
        <v>7.0000000000000007E-2</v>
      </c>
      <c r="K28" s="60">
        <v>1.0418000000000001</v>
      </c>
      <c r="L28" s="59">
        <f t="shared" si="0"/>
        <v>1039533.0000000001</v>
      </c>
      <c r="M28" s="59">
        <f t="shared" si="1"/>
        <v>377990</v>
      </c>
      <c r="N28" s="59">
        <f t="shared" si="2"/>
        <v>661543.00000000012</v>
      </c>
      <c r="O28" s="59">
        <v>53133</v>
      </c>
      <c r="P28" s="59">
        <v>0</v>
      </c>
      <c r="Q28" s="59">
        <v>75200</v>
      </c>
    </row>
    <row r="29" spans="2:17" x14ac:dyDescent="0.2">
      <c r="B29" s="19"/>
      <c r="C29" s="25" t="s">
        <v>46</v>
      </c>
      <c r="D29" s="20">
        <v>2026</v>
      </c>
      <c r="E29" s="20" t="s">
        <v>51</v>
      </c>
      <c r="F29" s="74">
        <v>110000000</v>
      </c>
      <c r="G29" s="74">
        <v>90200000</v>
      </c>
      <c r="H29" s="74">
        <f t="shared" si="3"/>
        <v>90200000</v>
      </c>
      <c r="I29" s="74">
        <v>30000000</v>
      </c>
      <c r="J29" s="60">
        <v>7.0000000000000007E-2</v>
      </c>
      <c r="K29" s="60">
        <v>1.0418000000000001</v>
      </c>
      <c r="L29" s="59">
        <f t="shared" si="0"/>
        <v>1002843.6000000001</v>
      </c>
      <c r="M29" s="59">
        <f t="shared" si="1"/>
        <v>375680</v>
      </c>
      <c r="N29" s="59">
        <f t="shared" si="2"/>
        <v>627163.60000000009</v>
      </c>
      <c r="O29" s="59">
        <v>50604</v>
      </c>
      <c r="P29" s="59">
        <v>0</v>
      </c>
      <c r="Q29" s="59">
        <v>75200</v>
      </c>
    </row>
    <row r="30" spans="2:17" x14ac:dyDescent="0.2">
      <c r="B30" s="19"/>
      <c r="C30" s="25" t="s">
        <v>48</v>
      </c>
      <c r="D30" s="20">
        <v>2027</v>
      </c>
      <c r="E30" s="20" t="s">
        <v>53</v>
      </c>
      <c r="F30" s="74">
        <v>110000000</v>
      </c>
      <c r="G30" s="74">
        <v>86900000</v>
      </c>
      <c r="H30" s="74">
        <f t="shared" si="3"/>
        <v>86900000</v>
      </c>
      <c r="I30" s="74">
        <v>30000000</v>
      </c>
      <c r="J30" s="60">
        <v>7.0000000000000007E-2</v>
      </c>
      <c r="K30" s="60">
        <v>1.0418000000000001</v>
      </c>
      <c r="L30" s="59">
        <f t="shared" si="0"/>
        <v>966154.20000000019</v>
      </c>
      <c r="M30" s="59">
        <f t="shared" si="1"/>
        <v>373370</v>
      </c>
      <c r="N30" s="59">
        <f t="shared" si="2"/>
        <v>592784.20000000019</v>
      </c>
      <c r="O30" s="59">
        <v>48062</v>
      </c>
      <c r="P30" s="59">
        <v>0</v>
      </c>
      <c r="Q30" s="59">
        <v>75200</v>
      </c>
    </row>
    <row r="31" spans="2:17" x14ac:dyDescent="0.2">
      <c r="B31" s="19"/>
      <c r="C31" s="25" t="s">
        <v>50</v>
      </c>
      <c r="D31" s="20">
        <v>2028</v>
      </c>
      <c r="E31" s="20" t="s">
        <v>55</v>
      </c>
      <c r="F31" s="74">
        <v>110000000</v>
      </c>
      <c r="G31" s="74">
        <v>83600000</v>
      </c>
      <c r="H31" s="74">
        <f t="shared" si="3"/>
        <v>83600000</v>
      </c>
      <c r="I31" s="74">
        <v>30000000</v>
      </c>
      <c r="J31" s="60">
        <v>7.0000000000000007E-2</v>
      </c>
      <c r="K31" s="60">
        <v>1.0418000000000001</v>
      </c>
      <c r="L31" s="59">
        <f t="shared" si="0"/>
        <v>929464.80000000016</v>
      </c>
      <c r="M31" s="59">
        <f t="shared" si="1"/>
        <v>371060</v>
      </c>
      <c r="N31" s="59">
        <f t="shared" si="2"/>
        <v>558404.80000000016</v>
      </c>
      <c r="O31" s="59">
        <v>45509</v>
      </c>
      <c r="P31" s="59">
        <v>0</v>
      </c>
      <c r="Q31" s="59">
        <v>75200</v>
      </c>
    </row>
    <row r="32" spans="2:17" x14ac:dyDescent="0.2">
      <c r="B32" s="19"/>
      <c r="C32" s="28" t="s">
        <v>52</v>
      </c>
      <c r="D32" s="20">
        <v>2029</v>
      </c>
      <c r="E32" s="20" t="s">
        <v>57</v>
      </c>
      <c r="F32" s="74">
        <v>110000000</v>
      </c>
      <c r="G32" s="74">
        <v>80300000</v>
      </c>
      <c r="H32" s="74">
        <f t="shared" si="3"/>
        <v>80300000</v>
      </c>
      <c r="I32" s="74">
        <v>30000000</v>
      </c>
      <c r="J32" s="60">
        <v>7.0000000000000007E-2</v>
      </c>
      <c r="K32" s="60">
        <v>1.0418000000000001</v>
      </c>
      <c r="L32" s="59">
        <f t="shared" si="0"/>
        <v>892775.40000000014</v>
      </c>
      <c r="M32" s="59">
        <f t="shared" si="1"/>
        <v>368750</v>
      </c>
      <c r="N32" s="59">
        <f t="shared" si="2"/>
        <v>524025.40000000014</v>
      </c>
      <c r="O32" s="59">
        <v>4041</v>
      </c>
      <c r="P32" s="59">
        <v>0</v>
      </c>
      <c r="Q32" s="59">
        <v>75200</v>
      </c>
    </row>
    <row r="33" spans="2:17" x14ac:dyDescent="0.2">
      <c r="B33" s="19"/>
      <c r="C33" s="28" t="s">
        <v>54</v>
      </c>
      <c r="D33" s="20">
        <v>2030</v>
      </c>
      <c r="E33" s="20" t="s">
        <v>59</v>
      </c>
      <c r="F33" s="74">
        <v>110000000</v>
      </c>
      <c r="G33" s="74">
        <v>77000000</v>
      </c>
      <c r="H33" s="74">
        <f t="shared" si="3"/>
        <v>77000000</v>
      </c>
      <c r="I33" s="74">
        <v>30000000</v>
      </c>
      <c r="J33" s="60">
        <v>7.0000000000000007E-2</v>
      </c>
      <c r="K33" s="60">
        <v>1.0418000000000001</v>
      </c>
      <c r="L33" s="59">
        <f t="shared" si="0"/>
        <v>856086.00000000012</v>
      </c>
      <c r="M33" s="59">
        <f t="shared" si="1"/>
        <v>366440</v>
      </c>
      <c r="N33" s="59">
        <f t="shared" si="2"/>
        <v>489646.00000000012</v>
      </c>
      <c r="O33" s="59">
        <v>37802</v>
      </c>
      <c r="P33" s="59">
        <v>0</v>
      </c>
      <c r="Q33" s="59">
        <v>75200</v>
      </c>
    </row>
    <row r="34" spans="2:17" x14ac:dyDescent="0.2">
      <c r="B34" s="19"/>
      <c r="C34" s="21" t="s">
        <v>56</v>
      </c>
      <c r="D34" s="20">
        <v>2031</v>
      </c>
      <c r="E34" s="20" t="s">
        <v>61</v>
      </c>
      <c r="F34" s="74">
        <v>110000000</v>
      </c>
      <c r="G34" s="74">
        <v>73700000</v>
      </c>
      <c r="H34" s="74">
        <f t="shared" si="3"/>
        <v>73700000</v>
      </c>
      <c r="I34" s="74">
        <f>H34</f>
        <v>73700000</v>
      </c>
      <c r="J34" s="60">
        <v>7.0000000000000007E-2</v>
      </c>
      <c r="K34" s="60">
        <v>1.0418000000000001</v>
      </c>
      <c r="L34" s="59">
        <f t="shared" si="0"/>
        <v>819396.60000000009</v>
      </c>
      <c r="M34" s="59">
        <f t="shared" si="1"/>
        <v>819396.6</v>
      </c>
      <c r="N34" s="59">
        <f t="shared" si="2"/>
        <v>0</v>
      </c>
      <c r="O34" s="59">
        <v>0</v>
      </c>
      <c r="P34" s="59">
        <v>0</v>
      </c>
      <c r="Q34" s="59">
        <v>75200</v>
      </c>
    </row>
    <row r="35" spans="2:17" x14ac:dyDescent="0.2">
      <c r="B35" s="19"/>
      <c r="C35" s="21" t="s">
        <v>58</v>
      </c>
      <c r="D35" s="20">
        <v>2032</v>
      </c>
      <c r="E35" s="20" t="s">
        <v>63</v>
      </c>
      <c r="F35" s="74">
        <v>110000000</v>
      </c>
      <c r="G35" s="74">
        <v>70400000</v>
      </c>
      <c r="H35" s="74">
        <f t="shared" si="3"/>
        <v>70400000</v>
      </c>
      <c r="I35" s="74">
        <f>H35</f>
        <v>70400000</v>
      </c>
      <c r="J35" s="60">
        <v>7.0000000000000007E-2</v>
      </c>
      <c r="K35" s="60">
        <v>1.0418000000000001</v>
      </c>
      <c r="L35" s="59">
        <f t="shared" si="0"/>
        <v>782707.20000000019</v>
      </c>
      <c r="M35" s="59">
        <f t="shared" si="1"/>
        <v>782707.19999999995</v>
      </c>
      <c r="N35" s="59">
        <f t="shared" si="2"/>
        <v>0</v>
      </c>
      <c r="O35" s="59">
        <v>0</v>
      </c>
      <c r="P35" s="59">
        <v>0</v>
      </c>
      <c r="Q35" s="59">
        <v>75200</v>
      </c>
    </row>
    <row r="36" spans="2:17" x14ac:dyDescent="0.2">
      <c r="B36" s="19"/>
      <c r="C36" s="21" t="s">
        <v>60</v>
      </c>
      <c r="D36" s="20">
        <v>2033</v>
      </c>
      <c r="E36" s="20" t="s">
        <v>65</v>
      </c>
      <c r="F36" s="74">
        <v>110000000</v>
      </c>
      <c r="G36" s="74">
        <v>67100000</v>
      </c>
      <c r="H36" s="74">
        <f t="shared" si="3"/>
        <v>67100000</v>
      </c>
      <c r="I36" s="74">
        <f>H36</f>
        <v>67100000</v>
      </c>
      <c r="J36" s="60">
        <v>7.0000000000000007E-2</v>
      </c>
      <c r="K36" s="60">
        <v>1.0418000000000001</v>
      </c>
      <c r="L36" s="59">
        <f t="shared" si="0"/>
        <v>746017.80000000016</v>
      </c>
      <c r="M36" s="59">
        <f t="shared" si="1"/>
        <v>746017.8</v>
      </c>
      <c r="N36" s="59">
        <f t="shared" si="2"/>
        <v>0</v>
      </c>
      <c r="O36" s="59">
        <v>0</v>
      </c>
      <c r="P36" s="59">
        <v>0</v>
      </c>
      <c r="Q36" s="59">
        <v>75200</v>
      </c>
    </row>
    <row r="37" spans="2:17" x14ac:dyDescent="0.2">
      <c r="B37" s="19"/>
      <c r="C37" s="21" t="s">
        <v>62</v>
      </c>
      <c r="D37" s="20">
        <v>2034</v>
      </c>
      <c r="E37" s="20" t="s">
        <v>66</v>
      </c>
      <c r="F37" s="74">
        <v>110000000</v>
      </c>
      <c r="G37" s="74">
        <v>63800000</v>
      </c>
      <c r="H37" s="74">
        <f t="shared" si="3"/>
        <v>63800000</v>
      </c>
      <c r="I37" s="74">
        <f>H37</f>
        <v>63800000</v>
      </c>
      <c r="J37" s="60">
        <v>0</v>
      </c>
      <c r="K37" s="60">
        <v>1.0418000000000001</v>
      </c>
      <c r="L37" s="59">
        <f t="shared" si="0"/>
        <v>664668.4</v>
      </c>
      <c r="M37" s="59">
        <f t="shared" si="1"/>
        <v>664668.4</v>
      </c>
      <c r="N37" s="59">
        <f t="shared" si="2"/>
        <v>0</v>
      </c>
      <c r="O37" s="59">
        <v>0</v>
      </c>
      <c r="P37" s="59">
        <v>0</v>
      </c>
      <c r="Q37" s="59">
        <v>0</v>
      </c>
    </row>
    <row r="38" spans="2:17" x14ac:dyDescent="0.2">
      <c r="B38" s="19"/>
      <c r="C38" s="21" t="s">
        <v>64</v>
      </c>
      <c r="D38" s="20">
        <v>2035</v>
      </c>
      <c r="E38" s="20" t="s">
        <v>67</v>
      </c>
      <c r="F38" s="74">
        <v>110000000</v>
      </c>
      <c r="G38" s="74">
        <v>60500000</v>
      </c>
      <c r="H38" s="74">
        <f t="shared" si="3"/>
        <v>60500000</v>
      </c>
      <c r="I38" s="74">
        <f t="shared" si="3"/>
        <v>60500000</v>
      </c>
      <c r="J38" s="60">
        <v>0</v>
      </c>
      <c r="K38" s="60">
        <v>1.0418000000000001</v>
      </c>
      <c r="L38" s="59">
        <f t="shared" si="0"/>
        <v>630289</v>
      </c>
      <c r="M38" s="59">
        <f t="shared" si="1"/>
        <v>630289</v>
      </c>
      <c r="N38" s="59">
        <f t="shared" si="2"/>
        <v>0</v>
      </c>
      <c r="O38" s="59">
        <v>0</v>
      </c>
      <c r="P38" s="59">
        <v>0</v>
      </c>
      <c r="Q38" s="59">
        <v>0</v>
      </c>
    </row>
    <row r="39" spans="2:17" x14ac:dyDescent="0.2">
      <c r="B39" s="19"/>
      <c r="C39" s="20"/>
      <c r="D39" s="20">
        <v>2036</v>
      </c>
      <c r="E39" s="20" t="s">
        <v>68</v>
      </c>
      <c r="F39" s="59"/>
      <c r="G39" s="59"/>
      <c r="H39" s="59"/>
      <c r="I39" s="59"/>
      <c r="J39" s="60"/>
      <c r="K39" s="60"/>
      <c r="L39" s="59">
        <f t="shared" si="0"/>
        <v>0</v>
      </c>
      <c r="M39" s="59">
        <f t="shared" si="1"/>
        <v>0</v>
      </c>
      <c r="N39" s="59">
        <f t="shared" si="2"/>
        <v>0</v>
      </c>
      <c r="O39" s="59"/>
      <c r="P39" s="59">
        <v>0</v>
      </c>
      <c r="Q39" s="59"/>
    </row>
    <row r="40" spans="2:17" x14ac:dyDescent="0.2">
      <c r="B40" s="19"/>
      <c r="C40" s="20"/>
      <c r="D40" s="20">
        <v>2037</v>
      </c>
      <c r="E40" s="20" t="s">
        <v>69</v>
      </c>
      <c r="F40" s="59"/>
      <c r="G40" s="59"/>
      <c r="H40" s="59"/>
      <c r="I40" s="59"/>
      <c r="J40" s="60"/>
      <c r="K40" s="60"/>
      <c r="L40" s="59">
        <f t="shared" si="0"/>
        <v>0</v>
      </c>
      <c r="M40" s="59">
        <f t="shared" si="1"/>
        <v>0</v>
      </c>
      <c r="N40" s="59">
        <f t="shared" si="2"/>
        <v>0</v>
      </c>
      <c r="O40" s="59"/>
      <c r="P40" s="59">
        <v>0</v>
      </c>
      <c r="Q40" s="59"/>
    </row>
    <row r="41" spans="2:17" x14ac:dyDescent="0.2">
      <c r="B41" s="19"/>
      <c r="C41" s="20"/>
      <c r="D41" s="20">
        <v>2038</v>
      </c>
      <c r="E41" s="20" t="s">
        <v>70</v>
      </c>
      <c r="F41" s="59"/>
      <c r="G41" s="59"/>
      <c r="H41" s="59"/>
      <c r="I41" s="59"/>
      <c r="J41" s="60"/>
      <c r="K41" s="60"/>
      <c r="L41" s="59">
        <f t="shared" si="0"/>
        <v>0</v>
      </c>
      <c r="M41" s="59">
        <f t="shared" si="1"/>
        <v>0</v>
      </c>
      <c r="N41" s="59">
        <f t="shared" si="2"/>
        <v>0</v>
      </c>
      <c r="O41" s="59"/>
      <c r="P41" s="59">
        <v>0</v>
      </c>
      <c r="Q41" s="59"/>
    </row>
    <row r="42" spans="2:17" x14ac:dyDescent="0.2">
      <c r="B42" s="19"/>
      <c r="C42" s="20"/>
      <c r="D42" s="20">
        <v>2039</v>
      </c>
      <c r="E42" s="20" t="s">
        <v>100</v>
      </c>
      <c r="F42" s="59"/>
      <c r="G42" s="59"/>
      <c r="H42" s="59"/>
      <c r="I42" s="59"/>
      <c r="J42" s="60"/>
      <c r="K42" s="60"/>
      <c r="L42" s="59">
        <f t="shared" si="0"/>
        <v>0</v>
      </c>
      <c r="M42" s="59">
        <f t="shared" si="1"/>
        <v>0</v>
      </c>
      <c r="N42" s="59">
        <f t="shared" si="2"/>
        <v>0</v>
      </c>
      <c r="O42" s="59"/>
      <c r="P42" s="59">
        <v>0</v>
      </c>
      <c r="Q42" s="59"/>
    </row>
    <row r="43" spans="2:17" x14ac:dyDescent="0.2">
      <c r="B43" s="19"/>
      <c r="C43" s="20"/>
      <c r="D43" s="20">
        <v>2040</v>
      </c>
      <c r="E43" s="20" t="s">
        <v>101</v>
      </c>
      <c r="F43" s="59"/>
      <c r="G43" s="59"/>
      <c r="H43" s="59"/>
      <c r="I43" s="59"/>
      <c r="J43" s="60"/>
      <c r="K43" s="60"/>
      <c r="L43" s="59">
        <f t="shared" si="0"/>
        <v>0</v>
      </c>
      <c r="M43" s="59">
        <f t="shared" si="1"/>
        <v>0</v>
      </c>
      <c r="N43" s="59">
        <f t="shared" si="2"/>
        <v>0</v>
      </c>
      <c r="O43" s="59"/>
      <c r="P43" s="59">
        <v>0</v>
      </c>
      <c r="Q43" s="59"/>
    </row>
    <row r="44" spans="2:17" x14ac:dyDescent="0.2">
      <c r="B44" s="19"/>
      <c r="C44" s="20"/>
      <c r="D44" s="20">
        <v>2041</v>
      </c>
      <c r="E44" s="20" t="s">
        <v>102</v>
      </c>
      <c r="F44" s="59"/>
      <c r="G44" s="59"/>
      <c r="H44" s="59"/>
      <c r="I44" s="59"/>
      <c r="J44" s="60"/>
      <c r="K44" s="60"/>
      <c r="L44" s="59">
        <f t="shared" si="0"/>
        <v>0</v>
      </c>
      <c r="M44" s="59">
        <f t="shared" si="1"/>
        <v>0</v>
      </c>
      <c r="N44" s="59">
        <f t="shared" si="2"/>
        <v>0</v>
      </c>
      <c r="O44" s="59"/>
      <c r="P44" s="59">
        <v>0</v>
      </c>
      <c r="Q44" s="59"/>
    </row>
    <row r="45" spans="2:17" x14ac:dyDescent="0.2">
      <c r="B45" s="19"/>
      <c r="C45" s="20"/>
      <c r="D45" s="20">
        <v>2042</v>
      </c>
      <c r="E45" s="20" t="s">
        <v>103</v>
      </c>
      <c r="F45" s="59"/>
      <c r="G45" s="59"/>
      <c r="H45" s="59"/>
      <c r="I45" s="59"/>
      <c r="J45" s="60"/>
      <c r="K45" s="60"/>
      <c r="L45" s="59">
        <f t="shared" si="0"/>
        <v>0</v>
      </c>
      <c r="M45" s="59">
        <f t="shared" si="1"/>
        <v>0</v>
      </c>
      <c r="N45" s="59">
        <f t="shared" si="2"/>
        <v>0</v>
      </c>
      <c r="O45" s="61"/>
      <c r="P45" s="59">
        <v>0</v>
      </c>
      <c r="Q45" s="61"/>
    </row>
    <row r="46" spans="2:17" x14ac:dyDescent="0.2">
      <c r="B46" s="29"/>
      <c r="C46" s="30"/>
      <c r="F46" s="19"/>
      <c r="G46" s="19"/>
      <c r="H46" s="19"/>
      <c r="I46" s="19"/>
      <c r="J46" s="19"/>
      <c r="K46" s="19"/>
      <c r="L46" s="19"/>
      <c r="M46" s="19"/>
      <c r="N46" s="19"/>
      <c r="O46" s="19"/>
      <c r="P46" s="19"/>
      <c r="Q46" s="19"/>
    </row>
    <row r="47" spans="2:17" x14ac:dyDescent="0.2">
      <c r="D47" s="2"/>
      <c r="F47" s="31">
        <f>MAX(F16:F45)</f>
        <v>110000000</v>
      </c>
      <c r="G47" s="19"/>
      <c r="H47" s="19"/>
      <c r="I47" s="19"/>
      <c r="J47" s="19"/>
      <c r="K47" s="19"/>
      <c r="L47" s="19"/>
      <c r="M47" s="19"/>
      <c r="N47" s="31">
        <f>SUM(N16:N45)</f>
        <v>6477912.4000000004</v>
      </c>
      <c r="O47" s="31">
        <f t="shared" ref="O47:Q47" si="4">SUM(O16:O45)</f>
        <v>1192688</v>
      </c>
      <c r="P47" s="31">
        <f t="shared" si="4"/>
        <v>0</v>
      </c>
      <c r="Q47" s="31">
        <f t="shared" si="4"/>
        <v>1052800</v>
      </c>
    </row>
    <row r="48" spans="2:17" s="2" customFormat="1" x14ac:dyDescent="0.2">
      <c r="D48" s="1"/>
      <c r="E48" s="45" t="s">
        <v>71</v>
      </c>
      <c r="F48" s="32" t="s">
        <v>72</v>
      </c>
      <c r="G48" s="20"/>
      <c r="H48" s="20"/>
      <c r="I48" s="20"/>
      <c r="J48" s="20"/>
      <c r="K48" s="20"/>
      <c r="L48" s="20"/>
      <c r="M48" s="20"/>
      <c r="N48" s="20" t="s">
        <v>73</v>
      </c>
      <c r="O48" s="20" t="s">
        <v>73</v>
      </c>
      <c r="P48" s="20" t="s">
        <v>73</v>
      </c>
      <c r="Q48" s="20" t="s">
        <v>73</v>
      </c>
    </row>
    <row r="49" spans="2:19" x14ac:dyDescent="0.2">
      <c r="F49" s="29"/>
    </row>
    <row r="50" spans="2:19" x14ac:dyDescent="0.2">
      <c r="B50" s="33" t="s">
        <v>106</v>
      </c>
      <c r="C50" s="1"/>
      <c r="E50" s="30"/>
    </row>
    <row r="51" spans="2:19" x14ac:dyDescent="0.2">
      <c r="C51" s="33" t="s">
        <v>74</v>
      </c>
    </row>
    <row r="52" spans="2:19" x14ac:dyDescent="0.2">
      <c r="C52" s="1"/>
    </row>
    <row r="53" spans="2:19" x14ac:dyDescent="0.2">
      <c r="B53" s="29" t="s">
        <v>75</v>
      </c>
      <c r="C53" s="1"/>
      <c r="D53" s="2"/>
      <c r="P53" s="29"/>
      <c r="Q53" s="29"/>
    </row>
    <row r="54" spans="2:19" x14ac:dyDescent="0.2">
      <c r="B54" s="29"/>
      <c r="C54" s="1"/>
      <c r="D54" s="34" t="s">
        <v>76</v>
      </c>
      <c r="E54" s="63" t="s">
        <v>115</v>
      </c>
      <c r="F54" s="35"/>
      <c r="G54" s="9"/>
      <c r="H54" s="9"/>
      <c r="I54" s="36"/>
      <c r="N54" s="37" t="s">
        <v>77</v>
      </c>
      <c r="O54" s="38"/>
      <c r="P54" s="29"/>
      <c r="Q54" s="29"/>
    </row>
    <row r="55" spans="2:19" x14ac:dyDescent="0.2">
      <c r="C55" s="1"/>
      <c r="D55" s="39" t="s">
        <v>78</v>
      </c>
      <c r="E55" s="63" t="s">
        <v>116</v>
      </c>
      <c r="F55" s="35"/>
      <c r="G55" s="40"/>
      <c r="H55" s="9"/>
      <c r="I55" s="36"/>
      <c r="N55" s="41" t="s">
        <v>79</v>
      </c>
      <c r="O55" s="42"/>
    </row>
    <row r="56" spans="2:19" x14ac:dyDescent="0.2">
      <c r="B56" s="29"/>
      <c r="C56" s="1"/>
      <c r="D56" s="34" t="s">
        <v>80</v>
      </c>
      <c r="E56" s="63" t="s">
        <v>117</v>
      </c>
      <c r="G56" s="9"/>
      <c r="H56" s="9"/>
      <c r="I56" s="36"/>
      <c r="N56" s="43" t="s">
        <v>81</v>
      </c>
    </row>
    <row r="57" spans="2:19" x14ac:dyDescent="0.2">
      <c r="C57" s="1"/>
      <c r="D57" s="34" t="s">
        <v>82</v>
      </c>
      <c r="E57" s="72" t="s">
        <v>118</v>
      </c>
      <c r="G57" s="9"/>
      <c r="H57" s="9"/>
      <c r="I57" s="36"/>
      <c r="N57" s="43" t="s">
        <v>83</v>
      </c>
    </row>
    <row r="58" spans="2:19" x14ac:dyDescent="0.2">
      <c r="C58" s="1"/>
      <c r="E58" s="44"/>
      <c r="F58" s="29"/>
      <c r="G58" s="29"/>
      <c r="H58" s="29"/>
      <c r="N58" s="33" t="s">
        <v>84</v>
      </c>
    </row>
    <row r="59" spans="2:19" x14ac:dyDescent="0.2">
      <c r="C59" s="1"/>
      <c r="E59" s="44"/>
      <c r="F59" s="29"/>
      <c r="G59" s="29"/>
      <c r="H59" s="29"/>
    </row>
    <row r="60" spans="2:19" x14ac:dyDescent="0.2">
      <c r="C60" s="1"/>
      <c r="E60" s="44"/>
      <c r="F60" s="29"/>
      <c r="G60" s="29"/>
      <c r="H60" s="29"/>
      <c r="S60" s="45" t="s">
        <v>107</v>
      </c>
    </row>
    <row r="61" spans="2:19" x14ac:dyDescent="0.2">
      <c r="C61" s="1"/>
      <c r="E61" s="44"/>
      <c r="F61" s="29"/>
      <c r="G61" s="29"/>
      <c r="H61" s="29"/>
    </row>
    <row r="62" spans="2:19" x14ac:dyDescent="0.2">
      <c r="C62" s="1"/>
      <c r="E62" s="44"/>
      <c r="F62" s="29"/>
      <c r="G62" s="29"/>
      <c r="H62" s="29"/>
    </row>
    <row r="64" spans="2:19" x14ac:dyDescent="0.2">
      <c r="C64"/>
    </row>
    <row r="65" spans="3:3" x14ac:dyDescent="0.2">
      <c r="C65"/>
    </row>
    <row r="66" spans="3:3" x14ac:dyDescent="0.2">
      <c r="C66"/>
    </row>
    <row r="67" spans="3:3" x14ac:dyDescent="0.2">
      <c r="C67"/>
    </row>
    <row r="68" spans="3:3" x14ac:dyDescent="0.2">
      <c r="C68"/>
    </row>
    <row r="69" spans="3:3" x14ac:dyDescent="0.2">
      <c r="C69"/>
    </row>
  </sheetData>
  <hyperlinks>
    <hyperlink ref="E57" r:id="rId1"/>
  </hyperlinks>
  <printOptions headings="1"/>
  <pageMargins left="0.7" right="0.7" top="0.75" bottom="0.75" header="0.3" footer="0.3"/>
  <pageSetup paperSize="17" scale="66" orientation="landscape" r:id="rId2"/>
  <headerFooter>
    <oddHeader xml:space="preserve">&amp;L&amp;F&amp;R]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27"/>
  <sheetViews>
    <sheetView workbookViewId="0">
      <selection activeCell="A13" sqref="A13"/>
    </sheetView>
  </sheetViews>
  <sheetFormatPr baseColWidth="10" defaultColWidth="8.83203125" defaultRowHeight="15" x14ac:dyDescent="0.2"/>
  <cols>
    <col min="1" max="1" width="120.83203125" customWidth="1"/>
  </cols>
  <sheetData>
    <row r="1" spans="1:1" x14ac:dyDescent="0.2">
      <c r="A1" s="67" t="s">
        <v>104</v>
      </c>
    </row>
    <row r="2" spans="1:1" ht="38.25" customHeight="1" x14ac:dyDescent="0.2">
      <c r="A2" s="54" t="s">
        <v>109</v>
      </c>
    </row>
    <row r="3" spans="1:1" x14ac:dyDescent="0.2">
      <c r="A3" s="47"/>
    </row>
    <row r="4" spans="1:1" ht="88.5" customHeight="1" x14ac:dyDescent="0.2">
      <c r="A4" s="46" t="s">
        <v>114</v>
      </c>
    </row>
    <row r="5" spans="1:1" ht="26.25" customHeight="1" x14ac:dyDescent="0.2">
      <c r="A5" s="46" t="s">
        <v>112</v>
      </c>
    </row>
    <row r="6" spans="1:1" ht="33.5" customHeight="1" x14ac:dyDescent="0.2">
      <c r="A6" s="48" t="s">
        <v>97</v>
      </c>
    </row>
    <row r="7" spans="1:1" ht="42" customHeight="1" x14ac:dyDescent="0.2">
      <c r="A7" s="48" t="s">
        <v>94</v>
      </c>
    </row>
    <row r="8" spans="1:1" ht="57.75" customHeight="1" x14ac:dyDescent="0.2">
      <c r="A8" s="48" t="s">
        <v>98</v>
      </c>
    </row>
    <row r="9" spans="1:1" ht="40.5" customHeight="1" x14ac:dyDescent="0.2">
      <c r="A9" s="46" t="s">
        <v>96</v>
      </c>
    </row>
    <row r="10" spans="1:1" ht="42.75" customHeight="1" x14ac:dyDescent="0.2">
      <c r="A10" s="48" t="s">
        <v>85</v>
      </c>
    </row>
    <row r="11" spans="1:1" ht="54.75" customHeight="1" x14ac:dyDescent="0.2">
      <c r="A11" s="48" t="s">
        <v>93</v>
      </c>
    </row>
    <row r="12" spans="1:1" x14ac:dyDescent="0.2">
      <c r="A12" s="48" t="s">
        <v>86</v>
      </c>
    </row>
    <row r="13" spans="1:1" x14ac:dyDescent="0.2">
      <c r="A13" s="49" t="s">
        <v>87</v>
      </c>
    </row>
    <row r="14" spans="1:1" x14ac:dyDescent="0.2">
      <c r="A14" s="49" t="s">
        <v>88</v>
      </c>
    </row>
    <row r="15" spans="1:1" x14ac:dyDescent="0.2">
      <c r="A15" s="49" t="s">
        <v>89</v>
      </c>
    </row>
    <row r="16" spans="1:1" x14ac:dyDescent="0.2">
      <c r="A16" s="49" t="s">
        <v>90</v>
      </c>
    </row>
    <row r="17" spans="1:1" x14ac:dyDescent="0.2">
      <c r="A17" s="49" t="s">
        <v>91</v>
      </c>
    </row>
    <row r="18" spans="1:1" x14ac:dyDescent="0.2">
      <c r="A18" s="49" t="s">
        <v>92</v>
      </c>
    </row>
    <row r="19" spans="1:1" x14ac:dyDescent="0.2">
      <c r="A19" s="47"/>
    </row>
    <row r="20" spans="1:1" x14ac:dyDescent="0.2">
      <c r="A20" s="50" t="s">
        <v>95</v>
      </c>
    </row>
    <row r="21" spans="1:1" x14ac:dyDescent="0.2">
      <c r="A21" s="47"/>
    </row>
    <row r="22" spans="1:1" ht="134.25" customHeight="1" x14ac:dyDescent="0.2">
      <c r="A22" s="51" t="s">
        <v>110</v>
      </c>
    </row>
    <row r="23" spans="1:1" ht="16" x14ac:dyDescent="0.2">
      <c r="A23" s="55"/>
    </row>
    <row r="24" spans="1:1" x14ac:dyDescent="0.2">
      <c r="A24" s="52" t="s">
        <v>107</v>
      </c>
    </row>
    <row r="25" spans="1:1" x14ac:dyDescent="0.2">
      <c r="A25" s="47"/>
    </row>
    <row r="26" spans="1:1" x14ac:dyDescent="0.2">
      <c r="A26" s="53"/>
    </row>
    <row r="27" spans="1:1" x14ac:dyDescent="0.2">
      <c r="A27" s="53"/>
    </row>
  </sheetData>
  <printOptions headings="1" gridLines="1"/>
  <pageMargins left="0.7" right="1.28125" top="0.75" bottom="0.75" header="0.3" footer="0.3"/>
  <pageSetup paperSize="17" scale="88"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4D-CDR-2020</vt:lpstr>
      <vt:lpstr>4D-CDR-2020 Instr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2020-02-20T21:30:14Z</dcterms:created>
  <dcterms:modified xsi:type="dcterms:W3CDTF">2020-09-08T23:47:23Z</dcterms:modified>
</cp:coreProperties>
</file>