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CLIENTS\HB 1200\313 Materials\_Comptroller Biennial Reports Final\2020\CDR\"/>
    </mc:Choice>
  </mc:AlternateContent>
  <xr:revisionPtr revIDLastSave="0" documentId="13_ncr:1_{42C13A43-E048-469D-A0A9-BE9068E822A0}" xr6:coauthVersionLast="45" xr6:coauthVersionMax="45" xr10:uidLastSave="{00000000-0000-0000-0000-000000000000}"/>
  <bookViews>
    <workbookView xWindow="-120" yWindow="-120" windowWidth="29040" windowHeight="15840" xr2:uid="{294E3DCA-150C-449C-B1BE-EB5DD7410428}"/>
  </bookViews>
  <sheets>
    <sheet name="4D-CDR-2020" sheetId="1" r:id="rId1"/>
  </sheets>
  <definedNames>
    <definedName name="_xlnm.Print_Area" localSheetId="0">'4D-CDR-2020'!$A$1:$S$62</definedName>
    <definedName name="Z_0D3E1162_75D5_41D6_B7F3_27A55EA8EB2C_.wvu.PrintArea" localSheetId="0" hidden="1">'4D-CDR-2020'!$A$2:$S$62</definedName>
    <definedName name="Z_4EB365B0_F55C_4F98_A2C6_17E8CFD3E5EA_.wvu.PrintArea" localSheetId="0" hidden="1">'4D-CDR-2020'!$A$2:$S$62</definedName>
    <definedName name="Z_AA2B6685_5687_440D_AB04_87EBC99A1891_.wvu.PrintArea" localSheetId="0" hidden="1">'4D-CDR-2020'!$A$2:$S$62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7" i="1" l="1"/>
  <c r="M45" i="1"/>
  <c r="N44" i="1"/>
  <c r="M43" i="1"/>
  <c r="N43" i="1"/>
  <c r="M41" i="1"/>
  <c r="N40" i="1"/>
  <c r="M39" i="1"/>
  <c r="N39" i="1"/>
  <c r="M37" i="1"/>
  <c r="M33" i="1"/>
  <c r="M29" i="1"/>
  <c r="M25" i="1"/>
  <c r="N20" i="1"/>
  <c r="M19" i="1"/>
  <c r="N18" i="1"/>
  <c r="N17" i="1"/>
  <c r="M17" i="1"/>
  <c r="N16" i="1"/>
  <c r="F47" i="1"/>
  <c r="L16" i="1" l="1"/>
  <c r="L20" i="1"/>
  <c r="L22" i="1"/>
  <c r="M23" i="1"/>
  <c r="L30" i="1"/>
  <c r="M31" i="1"/>
  <c r="M16" i="1"/>
  <c r="L17" i="1"/>
  <c r="O47" i="1"/>
  <c r="N19" i="1"/>
  <c r="M20" i="1"/>
  <c r="M22" i="1"/>
  <c r="L23" i="1"/>
  <c r="M26" i="1"/>
  <c r="M30" i="1"/>
  <c r="L31" i="1"/>
  <c r="M34" i="1"/>
  <c r="M38" i="1"/>
  <c r="L39" i="1"/>
  <c r="N41" i="1"/>
  <c r="M42" i="1"/>
  <c r="L43" i="1"/>
  <c r="N45" i="1"/>
  <c r="L28" i="1"/>
  <c r="N28" i="1" s="1"/>
  <c r="L32" i="1"/>
  <c r="N32" i="1" s="1"/>
  <c r="L36" i="1"/>
  <c r="N36" i="1" s="1"/>
  <c r="N38" i="1"/>
  <c r="L40" i="1"/>
  <c r="N42" i="1"/>
  <c r="L44" i="1"/>
  <c r="L18" i="1"/>
  <c r="L24" i="1"/>
  <c r="N24" i="1" s="1"/>
  <c r="M18" i="1"/>
  <c r="L19" i="1"/>
  <c r="M24" i="1"/>
  <c r="L25" i="1"/>
  <c r="N25" i="1" s="1"/>
  <c r="M27" i="1"/>
  <c r="M28" i="1"/>
  <c r="L29" i="1"/>
  <c r="N29" i="1" s="1"/>
  <c r="M32" i="1"/>
  <c r="L33" i="1"/>
  <c r="N33" i="1" s="1"/>
  <c r="M35" i="1"/>
  <c r="M36" i="1"/>
  <c r="L37" i="1"/>
  <c r="N37" i="1" s="1"/>
  <c r="M40" i="1"/>
  <c r="L41" i="1"/>
  <c r="M44" i="1"/>
  <c r="L45" i="1"/>
  <c r="L26" i="1"/>
  <c r="N26" i="1" s="1"/>
  <c r="L34" i="1"/>
  <c r="N34" i="1" s="1"/>
  <c r="L38" i="1"/>
  <c r="L42" i="1"/>
  <c r="Q47" i="1" l="1"/>
  <c r="N22" i="1"/>
  <c r="L35" i="1"/>
  <c r="N35" i="1" s="1"/>
  <c r="N31" i="1"/>
  <c r="L27" i="1"/>
  <c r="N27" i="1" s="1"/>
  <c r="N23" i="1"/>
  <c r="N47" i="1" s="1"/>
  <c r="N30" i="1"/>
</calcChain>
</file>

<file path=xl/sharedStrings.xml><?xml version="1.0" encoding="utf-8"?>
<sst xmlns="http://schemas.openxmlformats.org/spreadsheetml/2006/main" count="255" uniqueCount="106">
  <si>
    <t>CDR-4D-2020-T1</t>
  </si>
  <si>
    <t>School District Number (CDNO):</t>
  </si>
  <si>
    <r>
      <t>Four-Digit - Biennial Chapter 313 Cost Data Reques</t>
    </r>
    <r>
      <rPr>
        <sz val="14"/>
        <color theme="1"/>
        <rFont val="Calibri"/>
        <family val="2"/>
        <scheme val="minor"/>
      </rPr>
      <t xml:space="preserve">t </t>
    </r>
    <r>
      <rPr>
        <b/>
        <sz val="14"/>
        <color theme="1"/>
        <rFont val="Calibri"/>
        <family val="2"/>
        <scheme val="minor"/>
      </rPr>
      <t>- 50-827B - 2020 (CDR)</t>
    </r>
  </si>
  <si>
    <t>(Projects with applications completed after Jan. 1, 2014)</t>
  </si>
  <si>
    <t>Application #</t>
  </si>
  <si>
    <t>Eligibility category</t>
  </si>
  <si>
    <t>School district</t>
  </si>
  <si>
    <t>Current agreement holder(s)</t>
  </si>
  <si>
    <t>Limitation amount</t>
  </si>
  <si>
    <t>Date of original agreement (MM-DD-YYYY)</t>
  </si>
  <si>
    <t>First complete tax year of qualifying time period (QTP1)</t>
  </si>
  <si>
    <t xml:space="preserve"> </t>
  </si>
  <si>
    <t>First year of ten-year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</si>
  <si>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</si>
  <si>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</si>
  <si>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(MVP5)</t>
  </si>
  <si>
    <t>Last row required to be completed.</t>
  </si>
  <si>
    <t>Two Complete Years of QTP</t>
  </si>
  <si>
    <t xml:space="preserve">Ten-Year Limitation Period, and  Five-Year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</si>
  <si>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</si>
  <si>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</si>
  <si>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</si>
  <si>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</si>
  <si>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</si>
  <si>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</si>
  <si>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</si>
  <si>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</si>
  <si>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</si>
  <si>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>Total Tax Levy (I&amp;S and M&amp;O) with Limitation</t>
    </r>
    <r>
      <rPr>
        <sz val="11"/>
        <rFont val="Calibri"/>
        <family val="2"/>
        <scheme val="minor"/>
      </rPr>
      <t/>
    </r>
  </si>
  <si>
    <t xml:space="preserve">Gross Tax Savings through Limitation </t>
  </si>
  <si>
    <t>Revenue Protection Payments</t>
  </si>
  <si>
    <t>Extraordinary Educational Expense Payments</t>
  </si>
  <si>
    <t>Supplemental Payments (Paid/Estimated to be Paid)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</si>
  <si>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</si>
  <si>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</si>
  <si>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</si>
  <si>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</si>
  <si>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</si>
  <si>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</si>
  <si>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</si>
  <si>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</si>
  <si>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</si>
  <si>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</si>
  <si>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</si>
  <si>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</si>
  <si>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</si>
  <si>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</si>
  <si>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</si>
  <si>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</si>
  <si>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</si>
  <si>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</si>
  <si>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</si>
  <si>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</si>
  <si>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</si>
  <si>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</si>
  <si>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</si>
  <si>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2036-2037</t>
  </si>
  <si>
    <t>2037-2038</t>
  </si>
  <si>
    <t>2038-2039</t>
  </si>
  <si>
    <t>2039-2040</t>
  </si>
  <si>
    <t>2040-2041</t>
  </si>
  <si>
    <t>2041-2042</t>
  </si>
  <si>
    <t>2042-2043</t>
  </si>
  <si>
    <t>Column  Calc Function</t>
  </si>
  <si>
    <t>max</t>
  </si>
  <si>
    <t>sum</t>
  </si>
  <si>
    <t xml:space="preserve">For 2019 and prior years, values are best "actuals."  For 2020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</si>
  <si>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</si>
  <si>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</si>
  <si>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Name:</t>
  </si>
  <si>
    <t>Kathy Mathias</t>
  </si>
  <si>
    <t>Pink shading denotes actual figures.</t>
  </si>
  <si>
    <t>Title/Company:</t>
  </si>
  <si>
    <t>Associate, Moak Casey &amp; Associates</t>
  </si>
  <si>
    <t>Blue shading denotes estimates.</t>
  </si>
  <si>
    <t>Phone:</t>
  </si>
  <si>
    <t>512-485-7878</t>
  </si>
  <si>
    <t>"QTP1" and "QTP2": the two complete years of the qualifying time period</t>
  </si>
  <si>
    <t>Email:</t>
  </si>
  <si>
    <t>CH313@moakcasey.com</t>
  </si>
  <si>
    <t>"L1" through "L10":  10-year limitation period</t>
  </si>
  <si>
    <t>"MVP1" through "MVP5":  years during which the applicant must maintain a viable presence</t>
  </si>
  <si>
    <t>Ver. CDR-4D-2020.V1</t>
  </si>
  <si>
    <t>Manufacturing</t>
  </si>
  <si>
    <t>Calhoun County ISD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</si>
  <si>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</si>
  <si>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</si>
  <si>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</si>
  <si>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</si>
  <si>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</si>
  <si>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</si>
  <si>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</si>
  <si>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</si>
  <si>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</si>
  <si>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</si>
  <si>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</si>
  <si>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</si>
  <si>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</si>
  <si>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MVP1</t>
  </si>
  <si>
    <t>MVP2</t>
  </si>
  <si>
    <t>MVP3</t>
  </si>
  <si>
    <t>MVP4</t>
  </si>
  <si>
    <t>MVP5</t>
  </si>
  <si>
    <t>05-14-2018</t>
  </si>
  <si>
    <t>029901</t>
  </si>
  <si>
    <t xml:space="preserve">  Nan Ya Plastics Corporation, Texas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</si>
</sst>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000"/>
    <numFmt numFmtId="165" formatCode="&quot;$&quot;#,##0"/>
    <numFmt numFmtId="166" formatCode="0.000"/>
    <numFmt numFmtId="167" formatCode="&quot;$&quot;#,##0.00"/>
  </numFmts>
  <fonts count="11" x14ac:knownFonts="1"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/>
    <xf numFmtId="0" fontId="1" fillId="0" borderId="0" xfId="2"/>
    <xf numFmtId="0" fontId="1" fillId="0" borderId="0" xfId="2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2" applyFont="1"/>
    <xf numFmtId="0" fontId="7" fillId="0" borderId="0" xfId="2" applyFont="1"/>
    <xf numFmtId="0" fontId="8" fillId="0" borderId="0" xfId="2" applyFont="1"/>
    <xf numFmtId="0" fontId="1" fillId="0" borderId="1" xfId="2" applyBorder="1" applyAlignment="1">
      <alignment horizontal="right"/>
    </xf>
    <xf numFmtId="164" fontId="1" fillId="0" borderId="2" xfId="2" applyNumberFormat="1" applyBorder="1" applyAlignment="1">
      <alignment horizontal="center"/>
    </xf>
    <xf numFmtId="0" fontId="1" fillId="0" borderId="3" xfId="2" applyBorder="1"/>
    <xf numFmtId="0" fontId="1" fillId="0" borderId="0" xfId="2" applyAlignment="1">
      <alignment horizontal="center" wrapText="1"/>
    </xf>
    <xf numFmtId="0" fontId="9" fillId="0" borderId="1" xfId="2" applyFont="1" applyBorder="1" applyAlignment="1">
      <alignment horizontal="right"/>
    </xf>
    <xf numFmtId="49" fontId="1" fillId="0" borderId="0" xfId="2" applyNumberFormat="1"/>
    <xf numFmtId="0" fontId="1" fillId="0" borderId="0" xfId="2" applyAlignment="1">
      <alignment horizontal="right"/>
    </xf>
    <xf numFmtId="165" fontId="1" fillId="0" borderId="0" xfId="2" applyNumberFormat="1"/>
    <xf numFmtId="1" fontId="1" fillId="0" borderId="0" xfId="2" applyNumberFormat="1"/>
    <xf numFmtId="0" fontId="1" fillId="0" borderId="0" xfId="2" applyAlignment="1">
      <alignment horizontal="left"/>
    </xf>
    <xf numFmtId="0" fontId="9" fillId="0" borderId="4" xfId="2" applyFont="1" applyBorder="1" applyAlignment="1">
      <alignment horizontal="right"/>
    </xf>
    <xf numFmtId="0" fontId="1" fillId="0" borderId="0" xfId="2" applyAlignment="1">
      <alignment horizontal="center" vertical="center"/>
    </xf>
    <xf numFmtId="0" fontId="1" fillId="0" borderId="2" xfId="2" applyBorder="1" applyAlignment="1">
      <alignment horizontal="center" vertical="center" wrapText="1"/>
    </xf>
    <xf numFmtId="0" fontId="1" fillId="0" borderId="2" xfId="2" applyBorder="1" applyAlignment="1">
      <alignment horizontal="center" vertical="center"/>
    </xf>
    <xf numFmtId="0" fontId="9" fillId="0" borderId="2" xfId="2" applyFont="1" applyBorder="1" applyAlignment="1">
      <alignment horizontal="center" vertical="center" wrapText="1"/>
    </xf>
    <xf numFmtId="0" fontId="1" fillId="0" borderId="0" xfId="2" applyAlignment="1">
      <alignment horizontal="center" vertical="center" wrapText="1"/>
    </xf>
    <xf numFmtId="0" fontId="1" fillId="0" borderId="2" xfId="2" applyBorder="1" applyAlignment="1">
      <alignment horizontal="center"/>
    </xf>
    <xf numFmtId="165" fontId="1" fillId="2" borderId="2" xfId="2" applyNumberFormat="1" applyFill="1" applyBorder="1" applyAlignment="1">
      <alignment horizontal="right"/>
    </xf>
    <xf numFmtId="0" fontId="0" fillId="2" borderId="2" xfId="3" applyNumberFormat="1" applyFont="1" applyFill="1" applyBorder="1"/>
    <xf numFmtId="166" fontId="1" fillId="2" borderId="2" xfId="2" applyNumberFormat="1" applyFill="1" applyBorder="1" applyAlignment="1">
      <alignment horizontal="right"/>
    </xf>
    <xf numFmtId="0" fontId="1" fillId="2" borderId="2" xfId="2" applyFill="1" applyBorder="1" applyAlignment="1">
      <alignment horizontal="right"/>
    </xf>
    <xf numFmtId="165" fontId="1" fillId="3" borderId="2" xfId="2" applyNumberFormat="1" applyFill="1" applyBorder="1" applyAlignment="1">
      <alignment horizontal="right"/>
    </xf>
    <xf numFmtId="166" fontId="1" fillId="3" borderId="2" xfId="2" applyNumberFormat="1" applyFill="1" applyBorder="1" applyAlignment="1">
      <alignment horizontal="right"/>
    </xf>
    <xf numFmtId="167" fontId="1" fillId="3" borderId="2" xfId="2" applyNumberFormat="1" applyFill="1" applyBorder="1" applyAlignment="1">
      <alignment horizontal="right"/>
    </xf>
    <xf numFmtId="0" fontId="1" fillId="0" borderId="2" xfId="2" applyBorder="1"/>
    <xf numFmtId="165" fontId="1" fillId="0" borderId="2" xfId="2" applyNumberFormat="1" applyBorder="1"/>
    <xf numFmtId="165" fontId="1" fillId="0" borderId="2" xfId="2" applyNumberFormat="1" applyBorder="1" applyAlignment="1">
      <alignment horizontal="center"/>
    </xf>
    <xf numFmtId="0" fontId="1" fillId="0" borderId="5" xfId="2" applyBorder="1" applyAlignment="1">
      <alignment horizontal="left"/>
    </xf>
    <xf numFmtId="0" fontId="1" fillId="0" borderId="5" xfId="2" applyBorder="1"/>
    <xf numFmtId="0" fontId="9" fillId="2" borderId="2" xfId="2" applyFont="1" applyFill="1" applyBorder="1" applyAlignment="1">
      <alignment horizontal="left"/>
    </xf>
    <xf numFmtId="0" fontId="1" fillId="2" borderId="0" xfId="2" applyFill="1"/>
    <xf numFmtId="0" fontId="9" fillId="0" borderId="0" xfId="2" applyFont="1" applyAlignment="1">
      <alignment horizontal="right"/>
    </xf>
    <xf numFmtId="0" fontId="9" fillId="3" borderId="2" xfId="2" applyFont="1" applyFill="1" applyBorder="1" applyAlignment="1">
      <alignment horizontal="left"/>
    </xf>
    <xf numFmtId="0" fontId="1" fillId="3" borderId="0" xfId="2" applyFill="1"/>
    <xf numFmtId="0" fontId="9" fillId="0" borderId="0" xfId="2" applyFont="1" applyAlignment="1">
      <alignment horizontal="left"/>
    </xf>
    <xf numFmtId="0" fontId="10" fillId="0" borderId="6" xfId="1" applyFill="1" applyBorder="1" applyAlignment="1">
      <alignment horizontal="left"/>
    </xf>
  </cellXfs>
  <cellStyles count="4">
    <cellStyle name="Currency 3" xfId="3" xr:uid="{A7266185-63C7-4A7D-A3B2-3215EA9716F9}"/>
    <cellStyle name="Hyperlink" xfId="1" builtinId="8"/>
    <cellStyle name="Normal" xfId="0" builtinId="0"/>
    <cellStyle name="Normal 5" xfId="2" xr:uid="{8190A634-7133-47F4-BFFB-AFD815B713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313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C17B4-DD61-4EA9-9512-A0DC7B86A9D8}">
  <sheetPr>
    <tabColor theme="6" tint="-0.249977111117893"/>
    <pageSetUpPr fitToPage="1"/>
  </sheetPr>
  <dimension ref="A1:S69"/>
  <sheetViews>
    <sheetView tabSelected="1" topLeftCell="D1" zoomScale="90" zoomScaleNormal="90" zoomScalePageLayoutView="50" workbookViewId="0">
      <selection activeCell="N10" sqref="N10"/>
    </sheetView>
  </sheetViews>
  <sheetFormatPr defaultColWidth="10.6640625" defaultRowHeight="15" x14ac:dyDescent="0.25"/>
  <cols>
    <col min="1" max="1" width="39.6640625" style="2" customWidth="1"/>
    <col min="2" max="2" width="13.83203125" style="2" customWidth="1"/>
    <col min="3" max="3" width="20" style="3" customWidth="1"/>
    <col min="4" max="4" width="10.6640625" style="2"/>
    <col min="5" max="5" width="15.1640625" style="3" customWidth="1"/>
    <col min="6" max="6" width="20" style="2" customWidth="1"/>
    <col min="7" max="7" width="19.83203125" style="2" customWidth="1"/>
    <col min="8" max="8" width="25.6640625" style="2" customWidth="1"/>
    <col min="9" max="9" width="18.33203125" style="2" customWidth="1"/>
    <col min="10" max="10" width="14.33203125" style="2" customWidth="1"/>
    <col min="11" max="11" width="10.6640625" style="2"/>
    <col min="12" max="12" width="18.33203125" style="2" customWidth="1"/>
    <col min="13" max="13" width="14.33203125" style="2" customWidth="1"/>
    <col min="14" max="14" width="15.83203125" style="2" customWidth="1"/>
    <col min="15" max="15" width="13.6640625" style="2" customWidth="1"/>
    <col min="16" max="16" width="15.6640625" style="2" customWidth="1"/>
    <col min="17" max="17" width="17.83203125" style="2" customWidth="1"/>
    <col min="18" max="18" width="10.6640625" style="2"/>
    <col min="19" max="19" width="29.6640625" style="2" customWidth="1"/>
    <col min="20" max="16384" width="10.6640625" style="2"/>
  </cols>
  <sheetData>
    <row r="1" spans="1:19" x14ac:dyDescent="0.25">
      <c r="A1" s="1" t="s">
        <v>0</v>
      </c>
      <c r="N1"/>
      <c r="O1"/>
      <c r="P1" s="4" t="s">
        <v>1</v>
      </c>
      <c r="Q1" t="s">
        <v>104</v>
      </c>
    </row>
    <row r="2" spans="1:19" ht="18.75" x14ac:dyDescent="0.3">
      <c r="G2" s="5" t="s">
        <v>2</v>
      </c>
    </row>
    <row r="3" spans="1:19" ht="15.75" x14ac:dyDescent="0.25">
      <c r="G3" s="3" t="s">
        <v>3</v>
      </c>
      <c r="I3" s="6"/>
      <c r="N3" s="7"/>
      <c r="O3" s="8"/>
      <c r="P3" s="8"/>
    </row>
    <row r="4" spans="1:19" x14ac:dyDescent="0.25">
      <c r="G4" s="9" t="s">
        <v>4</v>
      </c>
      <c r="H4" s="10">
        <v>1227</v>
      </c>
      <c r="I4" s="11"/>
      <c r="J4" s="12"/>
    </row>
    <row r="5" spans="1:19" x14ac:dyDescent="0.25">
      <c r="G5" s="13" t="s">
        <v>5</v>
      </c>
      <c r="H5" s="14" t="s">
        <v>83</v>
      </c>
    </row>
    <row r="6" spans="1:19" x14ac:dyDescent="0.25">
      <c r="G6" s="15" t="s">
        <v>6</v>
      </c>
      <c r="H6" s="14" t="s">
        <v>84</v>
      </c>
    </row>
    <row r="7" spans="1:19" x14ac:dyDescent="0.25">
      <c r="G7" s="15" t="s">
        <v>7</v>
      </c>
      <c r="H7" s="14" t="s">
        <v>105</v>
      </c>
    </row>
    <row r="8" spans="1:19" x14ac:dyDescent="0.25">
      <c r="G8" s="15" t="s">
        <v>8</v>
      </c>
      <c r="H8" s="16">
        <v>30000000</v>
      </c>
    </row>
    <row r="9" spans="1:19" x14ac:dyDescent="0.25">
      <c r="G9" s="15" t="s">
        <v>9</v>
      </c>
      <c r="H9" s="14" t="s">
        <v>103</v>
      </c>
      <c r="I9" s="11"/>
    </row>
    <row r="10" spans="1:19" x14ac:dyDescent="0.25">
      <c r="G10" s="15" t="s">
        <v>10</v>
      </c>
      <c r="H10" s="17">
        <v>2019</v>
      </c>
      <c r="I10" s="11"/>
      <c r="O10" s="2" t="s">
        <v>11</v>
      </c>
    </row>
    <row r="11" spans="1:19" x14ac:dyDescent="0.25">
      <c r="G11" s="15" t="s">
        <v>12</v>
      </c>
      <c r="H11" s="17">
        <v>2020</v>
      </c>
    </row>
    <row r="12" spans="1:19" x14ac:dyDescent="0.25">
      <c r="A12" s="18"/>
      <c r="G12" s="19" t="s">
        <v>13</v>
      </c>
      <c r="H12" s="17">
        <v>2018</v>
      </c>
      <c r="I12" s="2" t="s">
        <v>14</v>
      </c>
    </row>
    <row r="13" spans="1:19" x14ac:dyDescent="0.25">
      <c r="G13" s="19" t="s">
        <v>15</v>
      </c>
      <c r="H13" s="17">
        <v>2034</v>
      </c>
      <c r="I13" s="2" t="s">
        <v>16</v>
      </c>
    </row>
    <row r="15" spans="1:19" s="20" customFormat="1" ht="83.25" customHeight="1" x14ac:dyDescent="0.15">
      <c r="B15" s="21" t="s">
        <v>17</v>
      </c>
      <c r="C15" s="21" t="s">
        <v>18</v>
      </c>
      <c r="D15" s="22" t="s">
        <v>19</v>
      </c>
      <c r="E15" s="21" t="s">
        <v>20</v>
      </c>
      <c r="F15" s="21" t="s">
        <v>21</v>
      </c>
      <c r="G15" s="21" t="s">
        <v>22</v>
      </c>
      <c r="H15" s="23" t="s">
        <v>23</v>
      </c>
      <c r="I15" s="23" t="s">
        <v>24</v>
      </c>
      <c r="J15" s="21" t="s">
        <v>25</v>
      </c>
      <c r="K15" s="21" t="s">
        <v>26</v>
      </c>
      <c r="L15" s="21" t="s">
        <v>27</v>
      </c>
      <c r="M15" s="21" t="s">
        <v>28</v>
      </c>
      <c r="N15" s="21" t="s">
        <v>29</v>
      </c>
      <c r="O15" s="21" t="s">
        <v>30</v>
      </c>
      <c r="P15" s="21" t="s">
        <v>31</v>
      </c>
      <c r="Q15" s="21" t="s">
        <v>32</v>
      </c>
      <c r="S15" s="24"/>
    </row>
    <row r="16" spans="1:19" x14ac:dyDescent="0.25">
      <c r="B16" s="25" t="s">
        <v>85</v>
      </c>
      <c r="C16" s="25" t="s">
        <v>85</v>
      </c>
      <c r="D16" s="25">
        <v>2013</v>
      </c>
      <c r="E16" s="25" t="s">
        <v>33</v>
      </c>
      <c r="F16" s="26" t="s">
        <v>85</v>
      </c>
      <c r="G16" s="26" t="s">
        <v>85</v>
      </c>
      <c r="H16" s="26" t="s">
        <v>85</v>
      </c>
      <c r="I16" s="26" t="s">
        <v>85</v>
      </c>
      <c r="J16" s="27" t="s">
        <v>85</v>
      </c>
      <c r="K16" s="28" t="s">
        <v>85</v>
      </c>
      <c r="L16" s="27" t="str">
        <f>IF(OR(H16=0,H16=""),"",((J16+K16)/100)*H16)</f>
        <v/>
      </c>
      <c r="M16" s="29" t="str">
        <f>IF(OR(H16=0,H16=""),"",(J16/100)*H16+(K16/100)*I16)</f>
        <v/>
      </c>
      <c r="N16" s="26" t="str">
        <f>IF(OR(H16=0,H16=""),"",L16-M16)</f>
        <v/>
      </c>
      <c r="O16" s="26" t="s">
        <v>85</v>
      </c>
      <c r="P16" s="26"/>
      <c r="Q16" s="26" t="s">
        <v>85</v>
      </c>
    </row>
    <row r="17" spans="2:17" ht="15.75" customHeight="1" x14ac:dyDescent="0.25">
      <c r="B17" s="25" t="s">
        <v>85</v>
      </c>
      <c r="C17" s="25" t="s">
        <v>85</v>
      </c>
      <c r="D17" s="25">
        <v>2014</v>
      </c>
      <c r="E17" s="25" t="s">
        <v>34</v>
      </c>
      <c r="F17" s="26" t="s">
        <v>85</v>
      </c>
      <c r="G17" s="26" t="s">
        <v>85</v>
      </c>
      <c r="H17" s="26" t="s">
        <v>85</v>
      </c>
      <c r="I17" s="26" t="s">
        <v>85</v>
      </c>
      <c r="J17" s="28" t="s">
        <v>85</v>
      </c>
      <c r="K17" s="28" t="s">
        <v>85</v>
      </c>
      <c r="L17" s="26" t="str">
        <f t="shared" ref="L17:L45" si="0">IF(OR(H17=0,H17=""),"",((J17+K17)/100)*H17)</f>
        <v/>
      </c>
      <c r="M17" s="26" t="str">
        <f t="shared" ref="M17:M45" si="1">IF(OR(H17=0,H17=""),"",(J17/100)*H17+(K17/100)*I17)</f>
        <v/>
      </c>
      <c r="N17" s="26" t="str">
        <f t="shared" ref="N17:N45" si="2">IF(OR(H17=0,H17=""),"",L17-M17)</f>
        <v/>
      </c>
      <c r="O17" s="26" t="s">
        <v>85</v>
      </c>
      <c r="P17" s="26"/>
      <c r="Q17" s="26" t="s">
        <v>85</v>
      </c>
    </row>
    <row r="18" spans="2:17" x14ac:dyDescent="0.25">
      <c r="B18" s="25" t="s">
        <v>85</v>
      </c>
      <c r="C18" s="25" t="s">
        <v>85</v>
      </c>
      <c r="D18" s="25">
        <v>2015</v>
      </c>
      <c r="E18" s="25" t="s">
        <v>35</v>
      </c>
      <c r="F18" s="26" t="s">
        <v>85</v>
      </c>
      <c r="G18" s="26" t="s">
        <v>85</v>
      </c>
      <c r="H18" s="26" t="s">
        <v>85</v>
      </c>
      <c r="I18" s="26" t="s">
        <v>85</v>
      </c>
      <c r="J18" s="28" t="s">
        <v>85</v>
      </c>
      <c r="K18" s="28" t="s">
        <v>85</v>
      </c>
      <c r="L18" s="26" t="str">
        <f t="shared" si="0"/>
        <v/>
      </c>
      <c r="M18" s="26" t="str">
        <f t="shared" si="1"/>
        <v/>
      </c>
      <c r="N18" s="26" t="str">
        <f t="shared" si="2"/>
        <v/>
      </c>
      <c r="O18" s="26" t="s">
        <v>85</v>
      </c>
      <c r="P18" s="26"/>
      <c r="Q18" s="26" t="s">
        <v>85</v>
      </c>
    </row>
    <row r="19" spans="2:17" x14ac:dyDescent="0.25">
      <c r="B19" s="25" t="s">
        <v>85</v>
      </c>
      <c r="C19" s="25" t="s">
        <v>85</v>
      </c>
      <c r="D19" s="25">
        <v>2016</v>
      </c>
      <c r="E19" s="25" t="s">
        <v>36</v>
      </c>
      <c r="F19" s="26" t="s">
        <v>85</v>
      </c>
      <c r="G19" s="26" t="s">
        <v>85</v>
      </c>
      <c r="H19" s="26" t="s">
        <v>85</v>
      </c>
      <c r="I19" s="26" t="s">
        <v>85</v>
      </c>
      <c r="J19" s="28" t="s">
        <v>85</v>
      </c>
      <c r="K19" s="28" t="s">
        <v>85</v>
      </c>
      <c r="L19" s="26" t="str">
        <f t="shared" si="0"/>
        <v/>
      </c>
      <c r="M19" s="26" t="str">
        <f t="shared" si="1"/>
        <v/>
      </c>
      <c r="N19" s="26" t="str">
        <f t="shared" si="2"/>
        <v/>
      </c>
      <c r="O19" s="26" t="s">
        <v>85</v>
      </c>
      <c r="P19" s="26"/>
      <c r="Q19" s="26" t="s">
        <v>85</v>
      </c>
    </row>
    <row r="20" spans="2:17" x14ac:dyDescent="0.25">
      <c r="B20" s="25" t="s">
        <v>85</v>
      </c>
      <c r="C20" s="25" t="s">
        <v>85</v>
      </c>
      <c r="D20" s="25">
        <v>2017</v>
      </c>
      <c r="E20" s="25" t="s">
        <v>37</v>
      </c>
      <c r="F20" s="26" t="s">
        <v>85</v>
      </c>
      <c r="G20" s="26" t="s">
        <v>85</v>
      </c>
      <c r="H20" s="26" t="s">
        <v>85</v>
      </c>
      <c r="I20" s="26" t="s">
        <v>85</v>
      </c>
      <c r="J20" s="28" t="s">
        <v>85</v>
      </c>
      <c r="K20" s="28" t="s">
        <v>85</v>
      </c>
      <c r="L20" s="26" t="str">
        <f t="shared" si="0"/>
        <v/>
      </c>
      <c r="M20" s="26" t="str">
        <f t="shared" si="1"/>
        <v/>
      </c>
      <c r="N20" s="26" t="str">
        <f t="shared" si="2"/>
        <v/>
      </c>
      <c r="O20" s="26" t="s">
        <v>85</v>
      </c>
      <c r="P20" s="26"/>
      <c r="Q20" s="26" t="s">
        <v>85</v>
      </c>
    </row>
    <row r="21" spans="2:17" x14ac:dyDescent="0.25">
      <c r="B21" s="25" t="s">
        <v>85</v>
      </c>
      <c r="C21" s="25" t="s">
        <v>85</v>
      </c>
      <c r="D21" s="25">
        <v>2018</v>
      </c>
      <c r="E21" s="25" t="s">
        <v>38</v>
      </c>
      <c r="F21" s="26">
        <v>71860454</v>
      </c>
      <c r="G21" s="26">
        <v>0</v>
      </c>
      <c r="H21" s="26">
        <v>0</v>
      </c>
      <c r="I21" s="26">
        <v>0</v>
      </c>
      <c r="J21" s="28">
        <v>0.2535</v>
      </c>
      <c r="K21" s="28">
        <v>1.04</v>
      </c>
      <c r="L21" s="26">
        <v>0</v>
      </c>
      <c r="M21" s="26">
        <v>0</v>
      </c>
      <c r="N21" s="26">
        <v>0</v>
      </c>
      <c r="O21" s="26">
        <v>0</v>
      </c>
      <c r="P21" s="26"/>
      <c r="Q21" s="26">
        <v>367600</v>
      </c>
    </row>
    <row r="22" spans="2:17" x14ac:dyDescent="0.25">
      <c r="B22" s="25" t="s">
        <v>86</v>
      </c>
      <c r="C22" s="25" t="s">
        <v>85</v>
      </c>
      <c r="D22" s="25">
        <v>2019</v>
      </c>
      <c r="E22" s="25" t="s">
        <v>39</v>
      </c>
      <c r="F22" s="26">
        <v>228919341</v>
      </c>
      <c r="G22" s="26">
        <v>123195950</v>
      </c>
      <c r="H22" s="26">
        <v>123195950</v>
      </c>
      <c r="I22" s="26">
        <v>123195950</v>
      </c>
      <c r="J22" s="28">
        <v>0.2235</v>
      </c>
      <c r="K22" s="28">
        <v>0.97009999999999996</v>
      </c>
      <c r="L22" s="26">
        <f t="shared" si="0"/>
        <v>1470466.8592000001</v>
      </c>
      <c r="M22" s="26">
        <f t="shared" si="1"/>
        <v>1470466.8591999998</v>
      </c>
      <c r="N22" s="26">
        <f t="shared" si="2"/>
        <v>2.3283064365386963E-10</v>
      </c>
      <c r="O22" s="26">
        <v>0</v>
      </c>
      <c r="P22" s="26"/>
      <c r="Q22" s="26">
        <v>367600</v>
      </c>
    </row>
    <row r="23" spans="2:17" x14ac:dyDescent="0.25">
      <c r="B23" s="25" t="s">
        <v>87</v>
      </c>
      <c r="C23" s="25" t="s">
        <v>88</v>
      </c>
      <c r="D23" s="25">
        <v>2020</v>
      </c>
      <c r="E23" s="25" t="s">
        <v>40</v>
      </c>
      <c r="F23" s="30">
        <v>500000000</v>
      </c>
      <c r="G23" s="30">
        <v>123195950</v>
      </c>
      <c r="H23" s="30">
        <v>123195950</v>
      </c>
      <c r="I23" s="30">
        <v>30000000</v>
      </c>
      <c r="J23" s="31">
        <v>0.2235</v>
      </c>
      <c r="K23" s="31">
        <v>0.95649826000000004</v>
      </c>
      <c r="L23" s="30">
        <f t="shared" si="0"/>
        <v>1453710.0663904701</v>
      </c>
      <c r="M23" s="30">
        <f t="shared" si="1"/>
        <v>562292.42625000002</v>
      </c>
      <c r="N23" s="30">
        <f t="shared" si="2"/>
        <v>891417.64014047012</v>
      </c>
      <c r="O23" s="30">
        <v>0</v>
      </c>
      <c r="P23" s="30"/>
      <c r="Q23" s="30">
        <v>367600</v>
      </c>
    </row>
    <row r="24" spans="2:17" x14ac:dyDescent="0.25">
      <c r="B24" s="25" t="s">
        <v>85</v>
      </c>
      <c r="C24" s="25" t="s">
        <v>89</v>
      </c>
      <c r="D24" s="25">
        <v>2021</v>
      </c>
      <c r="E24" s="25" t="s">
        <v>41</v>
      </c>
      <c r="F24" s="30">
        <v>500000000</v>
      </c>
      <c r="G24" s="30">
        <v>475239240</v>
      </c>
      <c r="H24" s="30">
        <v>475239240</v>
      </c>
      <c r="I24" s="30">
        <v>30000000</v>
      </c>
      <c r="J24" s="31">
        <v>0.2235</v>
      </c>
      <c r="K24" s="31">
        <v>0.95649826000000004</v>
      </c>
      <c r="L24" s="30">
        <f t="shared" si="0"/>
        <v>5607814.7628372246</v>
      </c>
      <c r="M24" s="30">
        <f t="shared" si="1"/>
        <v>1349109.1793999998</v>
      </c>
      <c r="N24" s="30">
        <f t="shared" si="2"/>
        <v>4258705.5834372249</v>
      </c>
      <c r="O24" s="30">
        <v>799143.2099109455</v>
      </c>
      <c r="P24" s="30"/>
      <c r="Q24" s="30">
        <v>367600</v>
      </c>
    </row>
    <row r="25" spans="2:17" x14ac:dyDescent="0.25">
      <c r="B25" s="25" t="s">
        <v>85</v>
      </c>
      <c r="C25" s="25" t="s">
        <v>90</v>
      </c>
      <c r="D25" s="25">
        <v>2022</v>
      </c>
      <c r="E25" s="25" t="s">
        <v>42</v>
      </c>
      <c r="F25" s="30">
        <v>500000000</v>
      </c>
      <c r="G25" s="30">
        <v>451489240</v>
      </c>
      <c r="H25" s="30">
        <v>451489240</v>
      </c>
      <c r="I25" s="30">
        <v>30000000</v>
      </c>
      <c r="J25" s="31">
        <v>0.2235</v>
      </c>
      <c r="K25" s="31">
        <v>0.95649826000000004</v>
      </c>
      <c r="L25" s="30">
        <f t="shared" si="0"/>
        <v>5327565.1760872249</v>
      </c>
      <c r="M25" s="30">
        <f t="shared" si="1"/>
        <v>1296027.9294</v>
      </c>
      <c r="N25" s="30">
        <f t="shared" si="2"/>
        <v>4031537.2466872251</v>
      </c>
      <c r="O25" s="30">
        <v>0</v>
      </c>
      <c r="P25" s="30"/>
      <c r="Q25" s="30">
        <v>367600</v>
      </c>
    </row>
    <row r="26" spans="2:17" x14ac:dyDescent="0.25">
      <c r="B26" s="25" t="s">
        <v>85</v>
      </c>
      <c r="C26" s="25" t="s">
        <v>91</v>
      </c>
      <c r="D26" s="25">
        <v>2023</v>
      </c>
      <c r="E26" s="25" t="s">
        <v>43</v>
      </c>
      <c r="F26" s="30">
        <v>500000000</v>
      </c>
      <c r="G26" s="30">
        <v>428926740</v>
      </c>
      <c r="H26" s="30">
        <v>428926740</v>
      </c>
      <c r="I26" s="30">
        <v>30000000</v>
      </c>
      <c r="J26" s="31">
        <v>0.2235</v>
      </c>
      <c r="K26" s="31">
        <v>0.95649826000000004</v>
      </c>
      <c r="L26" s="30">
        <f t="shared" si="0"/>
        <v>5061328.0686747245</v>
      </c>
      <c r="M26" s="30">
        <f t="shared" si="1"/>
        <v>1245600.7419</v>
      </c>
      <c r="N26" s="30">
        <f t="shared" si="2"/>
        <v>3815727.3267747248</v>
      </c>
      <c r="O26" s="30">
        <v>0</v>
      </c>
      <c r="P26" s="30"/>
      <c r="Q26" s="30">
        <v>367600</v>
      </c>
    </row>
    <row r="27" spans="2:17" x14ac:dyDescent="0.25">
      <c r="B27" s="25" t="s">
        <v>85</v>
      </c>
      <c r="C27" s="25" t="s">
        <v>92</v>
      </c>
      <c r="D27" s="25">
        <v>2024</v>
      </c>
      <c r="E27" s="25" t="s">
        <v>44</v>
      </c>
      <c r="F27" s="30">
        <v>500000000</v>
      </c>
      <c r="G27" s="30">
        <v>407492365</v>
      </c>
      <c r="H27" s="30">
        <v>407492365</v>
      </c>
      <c r="I27" s="30">
        <v>30000000</v>
      </c>
      <c r="J27" s="31">
        <v>0.2235</v>
      </c>
      <c r="K27" s="31">
        <v>0.95649826000000004</v>
      </c>
      <c r="L27" s="30">
        <f t="shared" si="0"/>
        <v>4808402.8166328501</v>
      </c>
      <c r="M27" s="30">
        <f t="shared" si="1"/>
        <v>1197694.913775</v>
      </c>
      <c r="N27" s="30">
        <f t="shared" si="2"/>
        <v>3610707.9028578503</v>
      </c>
      <c r="O27" s="30">
        <v>0</v>
      </c>
      <c r="P27" s="30"/>
      <c r="Q27" s="30">
        <v>367600</v>
      </c>
    </row>
    <row r="28" spans="2:17" x14ac:dyDescent="0.25">
      <c r="B28" s="25" t="s">
        <v>85</v>
      </c>
      <c r="C28" s="25" t="s">
        <v>93</v>
      </c>
      <c r="D28" s="25">
        <v>2025</v>
      </c>
      <c r="E28" s="25" t="s">
        <v>45</v>
      </c>
      <c r="F28" s="30">
        <v>500000000</v>
      </c>
      <c r="G28" s="30">
        <v>387129709</v>
      </c>
      <c r="H28" s="30">
        <v>387129709</v>
      </c>
      <c r="I28" s="30">
        <v>30000000</v>
      </c>
      <c r="J28" s="31">
        <v>0.2235</v>
      </c>
      <c r="K28" s="31">
        <v>0.95649826000000004</v>
      </c>
      <c r="L28" s="30">
        <f t="shared" si="0"/>
        <v>4568123.8301430643</v>
      </c>
      <c r="M28" s="30">
        <f t="shared" si="1"/>
        <v>1152184.3776150001</v>
      </c>
      <c r="N28" s="30">
        <f t="shared" si="2"/>
        <v>3415939.4525280641</v>
      </c>
      <c r="O28" s="30">
        <v>0</v>
      </c>
      <c r="P28" s="30"/>
      <c r="Q28" s="30">
        <v>367600</v>
      </c>
    </row>
    <row r="29" spans="2:17" x14ac:dyDescent="0.25">
      <c r="B29" s="25" t="s">
        <v>85</v>
      </c>
      <c r="C29" s="25" t="s">
        <v>94</v>
      </c>
      <c r="D29" s="25">
        <v>2026</v>
      </c>
      <c r="E29" s="25" t="s">
        <v>46</v>
      </c>
      <c r="F29" s="30">
        <v>500000000</v>
      </c>
      <c r="G29" s="30">
        <v>367785185</v>
      </c>
      <c r="H29" s="30">
        <v>367785185</v>
      </c>
      <c r="I29" s="30">
        <v>30000000</v>
      </c>
      <c r="J29" s="31">
        <v>0.2235</v>
      </c>
      <c r="K29" s="31">
        <v>0.95649826000000004</v>
      </c>
      <c r="L29" s="30">
        <f t="shared" si="0"/>
        <v>4339858.7835377818</v>
      </c>
      <c r="M29" s="30">
        <f t="shared" si="1"/>
        <v>1108949.366475</v>
      </c>
      <c r="N29" s="30">
        <f t="shared" si="2"/>
        <v>3230909.4170627818</v>
      </c>
      <c r="O29" s="30">
        <v>0</v>
      </c>
      <c r="P29" s="30"/>
      <c r="Q29" s="30">
        <v>367600</v>
      </c>
    </row>
    <row r="30" spans="2:17" x14ac:dyDescent="0.25">
      <c r="B30" s="25" t="s">
        <v>85</v>
      </c>
      <c r="C30" s="25" t="s">
        <v>95</v>
      </c>
      <c r="D30" s="25">
        <v>2027</v>
      </c>
      <c r="E30" s="25" t="s">
        <v>47</v>
      </c>
      <c r="F30" s="30">
        <v>500000000</v>
      </c>
      <c r="G30" s="30">
        <v>349407888</v>
      </c>
      <c r="H30" s="30">
        <v>349407888</v>
      </c>
      <c r="I30" s="30">
        <v>30000000</v>
      </c>
      <c r="J30" s="31">
        <v>0.2235</v>
      </c>
      <c r="K30" s="31">
        <v>0.95649826000000004</v>
      </c>
      <c r="L30" s="30">
        <f t="shared" si="0"/>
        <v>4123006.9987027491</v>
      </c>
      <c r="M30" s="30">
        <f t="shared" si="1"/>
        <v>1067876.1076799999</v>
      </c>
      <c r="N30" s="30">
        <f t="shared" si="2"/>
        <v>3055130.8910227492</v>
      </c>
      <c r="O30" s="30">
        <v>0</v>
      </c>
      <c r="P30" s="30"/>
      <c r="Q30" s="30">
        <v>367600</v>
      </c>
    </row>
    <row r="31" spans="2:17" x14ac:dyDescent="0.25">
      <c r="B31" s="25" t="s">
        <v>85</v>
      </c>
      <c r="C31" s="25" t="s">
        <v>96</v>
      </c>
      <c r="D31" s="25">
        <v>2028</v>
      </c>
      <c r="E31" s="25" t="s">
        <v>48</v>
      </c>
      <c r="F31" s="30">
        <v>500000000</v>
      </c>
      <c r="G31" s="30">
        <v>331949456</v>
      </c>
      <c r="H31" s="30">
        <v>331949456</v>
      </c>
      <c r="I31" s="30">
        <v>30000000</v>
      </c>
      <c r="J31" s="31">
        <v>0.2235</v>
      </c>
      <c r="K31" s="31">
        <v>0.95649826000000004</v>
      </c>
      <c r="L31" s="30">
        <f t="shared" si="0"/>
        <v>3916997.8048794661</v>
      </c>
      <c r="M31" s="30">
        <f t="shared" si="1"/>
        <v>1028856.51216</v>
      </c>
      <c r="N31" s="30">
        <f t="shared" si="2"/>
        <v>2888141.2927194661</v>
      </c>
      <c r="O31" s="30">
        <v>0</v>
      </c>
      <c r="P31" s="30"/>
      <c r="Q31" s="30">
        <v>367600</v>
      </c>
    </row>
    <row r="32" spans="2:17" x14ac:dyDescent="0.25">
      <c r="B32" s="25" t="s">
        <v>85</v>
      </c>
      <c r="C32" s="25" t="s">
        <v>97</v>
      </c>
      <c r="D32" s="25">
        <v>2029</v>
      </c>
      <c r="E32" s="25" t="s">
        <v>49</v>
      </c>
      <c r="F32" s="30">
        <v>500000000</v>
      </c>
      <c r="G32" s="30">
        <v>315363945</v>
      </c>
      <c r="H32" s="30">
        <v>315363945</v>
      </c>
      <c r="I32" s="30">
        <v>30000000</v>
      </c>
      <c r="J32" s="31">
        <v>0.2235</v>
      </c>
      <c r="K32" s="31">
        <v>0.95649826000000004</v>
      </c>
      <c r="L32" s="30">
        <f t="shared" si="0"/>
        <v>3721289.0636673574</v>
      </c>
      <c r="M32" s="30">
        <f t="shared" si="1"/>
        <v>991787.89507500001</v>
      </c>
      <c r="N32" s="30">
        <f t="shared" si="2"/>
        <v>2729501.1685923575</v>
      </c>
      <c r="O32" s="30">
        <v>0</v>
      </c>
      <c r="P32" s="30"/>
      <c r="Q32" s="30">
        <v>367600</v>
      </c>
    </row>
    <row r="33" spans="2:17" x14ac:dyDescent="0.25">
      <c r="B33" s="25" t="s">
        <v>85</v>
      </c>
      <c r="C33" s="25" t="s">
        <v>98</v>
      </c>
      <c r="D33" s="25">
        <v>2030</v>
      </c>
      <c r="E33" s="25" t="s">
        <v>50</v>
      </c>
      <c r="F33" s="30">
        <v>500000000</v>
      </c>
      <c r="G33" s="30">
        <v>299607710</v>
      </c>
      <c r="H33" s="30">
        <v>299607710</v>
      </c>
      <c r="I33" s="30">
        <v>299607710</v>
      </c>
      <c r="J33" s="31">
        <v>0.2235</v>
      </c>
      <c r="K33" s="31">
        <v>0.95649826000000004</v>
      </c>
      <c r="L33" s="30">
        <f t="shared" si="0"/>
        <v>3535365.7648258465</v>
      </c>
      <c r="M33" s="30">
        <f t="shared" si="1"/>
        <v>3535365.7648258465</v>
      </c>
      <c r="N33" s="30">
        <f t="shared" si="2"/>
        <v>0</v>
      </c>
      <c r="O33" s="30">
        <v>0</v>
      </c>
      <c r="P33" s="30"/>
      <c r="Q33" s="30">
        <v>367600</v>
      </c>
    </row>
    <row r="34" spans="2:17" x14ac:dyDescent="0.25">
      <c r="B34" s="25" t="s">
        <v>85</v>
      </c>
      <c r="C34" s="25" t="s">
        <v>99</v>
      </c>
      <c r="D34" s="25">
        <v>2031</v>
      </c>
      <c r="E34" s="25" t="s">
        <v>51</v>
      </c>
      <c r="F34" s="30">
        <v>500000000</v>
      </c>
      <c r="G34" s="30">
        <v>284639286</v>
      </c>
      <c r="H34" s="30">
        <v>284639286</v>
      </c>
      <c r="I34" s="30">
        <v>284639286</v>
      </c>
      <c r="J34" s="31">
        <v>0.2235</v>
      </c>
      <c r="K34" s="31">
        <v>0.95649826000000004</v>
      </c>
      <c r="L34" s="30">
        <f t="shared" si="0"/>
        <v>3358738.6220764238</v>
      </c>
      <c r="M34" s="30">
        <f t="shared" si="1"/>
        <v>3358738.6220764238</v>
      </c>
      <c r="N34" s="30">
        <f t="shared" si="2"/>
        <v>0</v>
      </c>
      <c r="O34" s="30">
        <v>0</v>
      </c>
      <c r="P34" s="30"/>
      <c r="Q34" s="30">
        <v>367600</v>
      </c>
    </row>
    <row r="35" spans="2:17" x14ac:dyDescent="0.25">
      <c r="B35" s="25" t="s">
        <v>85</v>
      </c>
      <c r="C35" s="25" t="s">
        <v>100</v>
      </c>
      <c r="D35" s="25">
        <v>2032</v>
      </c>
      <c r="E35" s="25" t="s">
        <v>52</v>
      </c>
      <c r="F35" s="30">
        <v>500000000</v>
      </c>
      <c r="G35" s="30">
        <v>270419284</v>
      </c>
      <c r="H35" s="30">
        <v>270419284</v>
      </c>
      <c r="I35" s="30">
        <v>270419284</v>
      </c>
      <c r="J35" s="31">
        <v>0.2235</v>
      </c>
      <c r="K35" s="31">
        <v>0.95649826000000004</v>
      </c>
      <c r="L35" s="30">
        <f t="shared" si="0"/>
        <v>3190942.8459044588</v>
      </c>
      <c r="M35" s="30">
        <f t="shared" si="1"/>
        <v>3190942.8459044588</v>
      </c>
      <c r="N35" s="30">
        <f t="shared" si="2"/>
        <v>0</v>
      </c>
      <c r="O35" s="30">
        <v>0</v>
      </c>
      <c r="P35" s="30"/>
      <c r="Q35" s="30">
        <v>367600</v>
      </c>
    </row>
    <row r="36" spans="2:17" x14ac:dyDescent="0.25">
      <c r="B36" s="25" t="s">
        <v>85</v>
      </c>
      <c r="C36" s="25" t="s">
        <v>101</v>
      </c>
      <c r="D36" s="25">
        <v>2033</v>
      </c>
      <c r="E36" s="25" t="s">
        <v>53</v>
      </c>
      <c r="F36" s="30">
        <v>500000000</v>
      </c>
      <c r="G36" s="30">
        <v>256910282</v>
      </c>
      <c r="H36" s="30">
        <v>256910282</v>
      </c>
      <c r="I36" s="30">
        <v>256910282</v>
      </c>
      <c r="J36" s="31">
        <v>0.2235</v>
      </c>
      <c r="K36" s="31">
        <v>0.95649826000000004</v>
      </c>
      <c r="L36" s="30">
        <f t="shared" si="0"/>
        <v>3031536.8573610936</v>
      </c>
      <c r="M36" s="30">
        <f t="shared" si="1"/>
        <v>3031536.8573610936</v>
      </c>
      <c r="N36" s="30">
        <f t="shared" si="2"/>
        <v>0</v>
      </c>
      <c r="O36" s="30">
        <v>0</v>
      </c>
      <c r="P36" s="30"/>
      <c r="Q36" s="30">
        <v>0</v>
      </c>
    </row>
    <row r="37" spans="2:17" x14ac:dyDescent="0.25">
      <c r="B37" s="25" t="s">
        <v>85</v>
      </c>
      <c r="C37" s="25" t="s">
        <v>102</v>
      </c>
      <c r="D37" s="25">
        <v>2034</v>
      </c>
      <c r="E37" s="25" t="s">
        <v>54</v>
      </c>
      <c r="F37" s="30">
        <v>500000000</v>
      </c>
      <c r="G37" s="30">
        <v>244076730</v>
      </c>
      <c r="H37" s="30">
        <v>244076730</v>
      </c>
      <c r="I37" s="30">
        <v>244076730</v>
      </c>
      <c r="J37" s="31">
        <v>0.2235</v>
      </c>
      <c r="K37" s="31">
        <v>0.95649826000000004</v>
      </c>
      <c r="L37" s="30">
        <f t="shared" si="0"/>
        <v>2880101.1670648982</v>
      </c>
      <c r="M37" s="30">
        <f t="shared" si="1"/>
        <v>2880101.1670648982</v>
      </c>
      <c r="N37" s="30">
        <f t="shared" si="2"/>
        <v>0</v>
      </c>
      <c r="O37" s="30">
        <v>0</v>
      </c>
      <c r="P37" s="30"/>
      <c r="Q37" s="30">
        <v>0</v>
      </c>
    </row>
    <row r="38" spans="2:17" x14ac:dyDescent="0.25">
      <c r="B38" s="25" t="s">
        <v>85</v>
      </c>
      <c r="C38" s="25" t="s">
        <v>85</v>
      </c>
      <c r="D38" s="25">
        <v>2035</v>
      </c>
      <c r="E38" s="25" t="s">
        <v>55</v>
      </c>
      <c r="F38" s="30" t="s">
        <v>85</v>
      </c>
      <c r="G38" s="30" t="s">
        <v>85</v>
      </c>
      <c r="H38" s="30" t="s">
        <v>85</v>
      </c>
      <c r="I38" s="30" t="s">
        <v>85</v>
      </c>
      <c r="J38" s="31" t="s">
        <v>85</v>
      </c>
      <c r="K38" s="31" t="s">
        <v>85</v>
      </c>
      <c r="L38" s="30" t="str">
        <f t="shared" si="0"/>
        <v/>
      </c>
      <c r="M38" s="30" t="str">
        <f t="shared" si="1"/>
        <v/>
      </c>
      <c r="N38" s="30" t="str">
        <f t="shared" si="2"/>
        <v/>
      </c>
      <c r="O38" s="30" t="s">
        <v>85</v>
      </c>
      <c r="P38" s="30"/>
      <c r="Q38" s="30" t="s">
        <v>85</v>
      </c>
    </row>
    <row r="39" spans="2:17" x14ac:dyDescent="0.25">
      <c r="B39" s="25" t="s">
        <v>85</v>
      </c>
      <c r="C39" s="25" t="s">
        <v>85</v>
      </c>
      <c r="D39" s="25">
        <v>2036</v>
      </c>
      <c r="E39" s="25" t="s">
        <v>56</v>
      </c>
      <c r="F39" s="30" t="s">
        <v>85</v>
      </c>
      <c r="G39" s="30" t="s">
        <v>85</v>
      </c>
      <c r="H39" s="30" t="s">
        <v>85</v>
      </c>
      <c r="I39" s="30" t="s">
        <v>85</v>
      </c>
      <c r="J39" s="31" t="s">
        <v>85</v>
      </c>
      <c r="K39" s="31" t="s">
        <v>85</v>
      </c>
      <c r="L39" s="30" t="str">
        <f t="shared" si="0"/>
        <v/>
      </c>
      <c r="M39" s="30" t="str">
        <f t="shared" si="1"/>
        <v/>
      </c>
      <c r="N39" s="30" t="str">
        <f t="shared" si="2"/>
        <v/>
      </c>
      <c r="O39" s="30" t="s">
        <v>85</v>
      </c>
      <c r="P39" s="30"/>
      <c r="Q39" s="30" t="s">
        <v>85</v>
      </c>
    </row>
    <row r="40" spans="2:17" x14ac:dyDescent="0.25">
      <c r="B40" s="25" t="s">
        <v>85</v>
      </c>
      <c r="C40" s="25" t="s">
        <v>85</v>
      </c>
      <c r="D40" s="25">
        <v>2037</v>
      </c>
      <c r="E40" s="25" t="s">
        <v>57</v>
      </c>
      <c r="F40" s="30" t="s">
        <v>85</v>
      </c>
      <c r="G40" s="30" t="s">
        <v>85</v>
      </c>
      <c r="H40" s="30" t="s">
        <v>85</v>
      </c>
      <c r="I40" s="30" t="s">
        <v>85</v>
      </c>
      <c r="J40" s="31" t="s">
        <v>85</v>
      </c>
      <c r="K40" s="31" t="s">
        <v>85</v>
      </c>
      <c r="L40" s="30" t="str">
        <f t="shared" si="0"/>
        <v/>
      </c>
      <c r="M40" s="30" t="str">
        <f t="shared" si="1"/>
        <v/>
      </c>
      <c r="N40" s="30" t="str">
        <f t="shared" si="2"/>
        <v/>
      </c>
      <c r="O40" s="30" t="s">
        <v>85</v>
      </c>
      <c r="P40" s="30"/>
      <c r="Q40" s="30" t="s">
        <v>85</v>
      </c>
    </row>
    <row r="41" spans="2:17" x14ac:dyDescent="0.25">
      <c r="B41" s="25" t="s">
        <v>85</v>
      </c>
      <c r="C41" s="25" t="s">
        <v>85</v>
      </c>
      <c r="D41" s="25">
        <v>2038</v>
      </c>
      <c r="E41" s="25" t="s">
        <v>58</v>
      </c>
      <c r="F41" s="30" t="s">
        <v>85</v>
      </c>
      <c r="G41" s="30" t="s">
        <v>85</v>
      </c>
      <c r="H41" s="30" t="s">
        <v>85</v>
      </c>
      <c r="I41" s="30" t="s">
        <v>85</v>
      </c>
      <c r="J41" s="31" t="s">
        <v>85</v>
      </c>
      <c r="K41" s="31" t="s">
        <v>85</v>
      </c>
      <c r="L41" s="30" t="str">
        <f t="shared" si="0"/>
        <v/>
      </c>
      <c r="M41" s="30" t="str">
        <f t="shared" si="1"/>
        <v/>
      </c>
      <c r="N41" s="30" t="str">
        <f t="shared" si="2"/>
        <v/>
      </c>
      <c r="O41" s="30" t="s">
        <v>85</v>
      </c>
      <c r="P41" s="30"/>
      <c r="Q41" s="30" t="s">
        <v>85</v>
      </c>
    </row>
    <row r="42" spans="2:17" x14ac:dyDescent="0.25">
      <c r="B42" s="25" t="s">
        <v>85</v>
      </c>
      <c r="C42" s="25" t="s">
        <v>85</v>
      </c>
      <c r="D42" s="25">
        <v>2039</v>
      </c>
      <c r="E42" s="25" t="s">
        <v>59</v>
      </c>
      <c r="F42" s="30" t="s">
        <v>85</v>
      </c>
      <c r="G42" s="30" t="s">
        <v>85</v>
      </c>
      <c r="H42" s="30" t="s">
        <v>85</v>
      </c>
      <c r="I42" s="30" t="s">
        <v>85</v>
      </c>
      <c r="J42" s="31" t="s">
        <v>85</v>
      </c>
      <c r="K42" s="31" t="s">
        <v>85</v>
      </c>
      <c r="L42" s="30" t="str">
        <f t="shared" si="0"/>
        <v/>
      </c>
      <c r="M42" s="30" t="str">
        <f t="shared" si="1"/>
        <v/>
      </c>
      <c r="N42" s="30" t="str">
        <f t="shared" si="2"/>
        <v/>
      </c>
      <c r="O42" s="30" t="s">
        <v>85</v>
      </c>
      <c r="P42" s="30"/>
      <c r="Q42" s="30" t="s">
        <v>85</v>
      </c>
    </row>
    <row r="43" spans="2:17" x14ac:dyDescent="0.25">
      <c r="B43" s="25" t="s">
        <v>85</v>
      </c>
      <c r="C43" s="25" t="s">
        <v>85</v>
      </c>
      <c r="D43" s="25">
        <v>2040</v>
      </c>
      <c r="E43" s="25" t="s">
        <v>60</v>
      </c>
      <c r="F43" s="30" t="s">
        <v>85</v>
      </c>
      <c r="G43" s="30" t="s">
        <v>85</v>
      </c>
      <c r="H43" s="30" t="s">
        <v>85</v>
      </c>
      <c r="I43" s="30" t="s">
        <v>85</v>
      </c>
      <c r="J43" s="31" t="s">
        <v>85</v>
      </c>
      <c r="K43" s="31" t="s">
        <v>85</v>
      </c>
      <c r="L43" s="30" t="str">
        <f t="shared" si="0"/>
        <v/>
      </c>
      <c r="M43" s="30" t="str">
        <f t="shared" si="1"/>
        <v/>
      </c>
      <c r="N43" s="30" t="str">
        <f t="shared" si="2"/>
        <v/>
      </c>
      <c r="O43" s="30" t="s">
        <v>85</v>
      </c>
      <c r="P43" s="30"/>
      <c r="Q43" s="30" t="s">
        <v>85</v>
      </c>
    </row>
    <row r="44" spans="2:17" x14ac:dyDescent="0.25">
      <c r="B44" s="25" t="s">
        <v>85</v>
      </c>
      <c r="C44" s="25" t="s">
        <v>85</v>
      </c>
      <c r="D44" s="25">
        <v>2041</v>
      </c>
      <c r="E44" s="25" t="s">
        <v>61</v>
      </c>
      <c r="F44" s="30" t="s">
        <v>85</v>
      </c>
      <c r="G44" s="30" t="s">
        <v>85</v>
      </c>
      <c r="H44" s="30" t="s">
        <v>85</v>
      </c>
      <c r="I44" s="30" t="s">
        <v>85</v>
      </c>
      <c r="J44" s="31" t="s">
        <v>85</v>
      </c>
      <c r="K44" s="31" t="s">
        <v>85</v>
      </c>
      <c r="L44" s="30" t="str">
        <f t="shared" si="0"/>
        <v/>
      </c>
      <c r="M44" s="30" t="str">
        <f t="shared" si="1"/>
        <v/>
      </c>
      <c r="N44" s="30" t="str">
        <f t="shared" si="2"/>
        <v/>
      </c>
      <c r="O44" s="30" t="s">
        <v>85</v>
      </c>
      <c r="P44" s="30"/>
      <c r="Q44" s="30" t="s">
        <v>85</v>
      </c>
    </row>
    <row r="45" spans="2:17" x14ac:dyDescent="0.25">
      <c r="B45" s="25" t="s">
        <v>85</v>
      </c>
      <c r="C45" s="25" t="s">
        <v>85</v>
      </c>
      <c r="D45" s="25">
        <v>2042</v>
      </c>
      <c r="E45" s="25" t="s">
        <v>62</v>
      </c>
      <c r="F45" s="30" t="s">
        <v>85</v>
      </c>
      <c r="G45" s="30" t="s">
        <v>85</v>
      </c>
      <c r="H45" s="30" t="s">
        <v>85</v>
      </c>
      <c r="I45" s="30" t="s">
        <v>85</v>
      </c>
      <c r="J45" s="31" t="s">
        <v>85</v>
      </c>
      <c r="K45" s="31" t="s">
        <v>85</v>
      </c>
      <c r="L45" s="30" t="str">
        <f t="shared" si="0"/>
        <v/>
      </c>
      <c r="M45" s="30" t="str">
        <f t="shared" si="1"/>
        <v/>
      </c>
      <c r="N45" s="30" t="str">
        <f t="shared" si="2"/>
        <v/>
      </c>
      <c r="O45" s="30" t="s">
        <v>85</v>
      </c>
      <c r="P45" s="32"/>
      <c r="Q45" s="30" t="s">
        <v>85</v>
      </c>
    </row>
    <row r="46" spans="2:17" x14ac:dyDescent="0.25"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2:17" x14ac:dyDescent="0.25">
      <c r="D47" s="3"/>
      <c r="F47" s="34">
        <f>MAX(F16:F45)</f>
        <v>500000000</v>
      </c>
      <c r="G47" s="33"/>
      <c r="H47" s="33"/>
      <c r="I47" s="33"/>
      <c r="J47" s="33"/>
      <c r="K47" s="33"/>
      <c r="L47" s="33"/>
      <c r="M47" s="33"/>
      <c r="N47" s="34">
        <f>SUM(N16:N45)</f>
        <v>31927717.921822909</v>
      </c>
      <c r="O47" s="34">
        <f t="shared" ref="O47:Q47" si="3">SUM(O16:O45)</f>
        <v>799143.2099109455</v>
      </c>
      <c r="P47" s="34">
        <f t="shared" si="3"/>
        <v>0</v>
      </c>
      <c r="Q47" s="34">
        <f t="shared" si="3"/>
        <v>5514000</v>
      </c>
    </row>
    <row r="48" spans="2:17" s="3" customFormat="1" x14ac:dyDescent="0.25">
      <c r="D48" s="2"/>
      <c r="E48" s="15" t="s">
        <v>63</v>
      </c>
      <c r="F48" s="35" t="s">
        <v>64</v>
      </c>
      <c r="G48" s="25"/>
      <c r="H48" s="25"/>
      <c r="I48" s="25"/>
      <c r="J48" s="25"/>
      <c r="K48" s="25"/>
      <c r="L48" s="25"/>
      <c r="M48" s="25"/>
      <c r="N48" s="25" t="s">
        <v>65</v>
      </c>
      <c r="O48" s="25" t="s">
        <v>65</v>
      </c>
      <c r="P48" s="25" t="s">
        <v>65</v>
      </c>
      <c r="Q48" s="25" t="s">
        <v>65</v>
      </c>
    </row>
    <row r="50" spans="2:19" x14ac:dyDescent="0.25">
      <c r="B50" s="18" t="s">
        <v>66</v>
      </c>
      <c r="C50" s="2"/>
    </row>
    <row r="51" spans="2:19" x14ac:dyDescent="0.25">
      <c r="C51" s="18" t="s">
        <v>67</v>
      </c>
    </row>
    <row r="52" spans="2:19" x14ac:dyDescent="0.25">
      <c r="C52" s="2"/>
    </row>
    <row r="53" spans="2:19" x14ac:dyDescent="0.25">
      <c r="B53" s="2" t="s">
        <v>68</v>
      </c>
      <c r="C53" s="2"/>
      <c r="D53" s="3"/>
    </row>
    <row r="54" spans="2:19" x14ac:dyDescent="0.25">
      <c r="C54" s="2"/>
      <c r="D54" s="15" t="s">
        <v>69</v>
      </c>
      <c r="E54" s="36" t="s">
        <v>70</v>
      </c>
      <c r="F54" s="37"/>
      <c r="N54" s="38" t="s">
        <v>71</v>
      </c>
      <c r="O54" s="39"/>
    </row>
    <row r="55" spans="2:19" x14ac:dyDescent="0.25">
      <c r="C55" s="2"/>
      <c r="D55" s="40" t="s">
        <v>72</v>
      </c>
      <c r="E55" s="36" t="s">
        <v>73</v>
      </c>
      <c r="F55" s="37"/>
      <c r="G55" s="37"/>
      <c r="N55" s="41" t="s">
        <v>74</v>
      </c>
      <c r="O55" s="42"/>
    </row>
    <row r="56" spans="2:19" x14ac:dyDescent="0.25">
      <c r="C56" s="2"/>
      <c r="D56" s="15" t="s">
        <v>75</v>
      </c>
      <c r="E56" s="36" t="s">
        <v>76</v>
      </c>
      <c r="N56" s="43" t="s">
        <v>77</v>
      </c>
    </row>
    <row r="57" spans="2:19" x14ac:dyDescent="0.25">
      <c r="C57" s="2"/>
      <c r="D57" s="15" t="s">
        <v>78</v>
      </c>
      <c r="E57" s="44" t="s">
        <v>79</v>
      </c>
      <c r="N57" s="43" t="s">
        <v>80</v>
      </c>
    </row>
    <row r="58" spans="2:19" x14ac:dyDescent="0.25">
      <c r="C58" s="2"/>
      <c r="N58" s="18" t="s">
        <v>81</v>
      </c>
    </row>
    <row r="59" spans="2:19" x14ac:dyDescent="0.25">
      <c r="C59" s="2"/>
    </row>
    <row r="60" spans="2:19" x14ac:dyDescent="0.25">
      <c r="C60" s="2"/>
      <c r="S60" s="15" t="s">
        <v>82</v>
      </c>
    </row>
    <row r="61" spans="2:19" x14ac:dyDescent="0.25">
      <c r="C61" s="2"/>
    </row>
    <row r="62" spans="2:19" x14ac:dyDescent="0.25">
      <c r="C62" s="2"/>
    </row>
    <row r="64" spans="2:19" x14ac:dyDescent="0.25">
      <c r="C64" s="2"/>
    </row>
    <row r="65" spans="3:3" x14ac:dyDescent="0.25">
      <c r="C65" s="2"/>
    </row>
    <row r="66" spans="3:3" x14ac:dyDescent="0.25">
      <c r="C66" s="2"/>
    </row>
    <row r="67" spans="3:3" x14ac:dyDescent="0.25">
      <c r="C67" s="2"/>
    </row>
    <row r="68" spans="3:3" x14ac:dyDescent="0.25">
      <c r="C68" s="2"/>
    </row>
    <row r="69" spans="3:3" x14ac:dyDescent="0.25">
      <c r="C69" s="2"/>
    </row>
  </sheetData>
  <hyperlinks>
    <hyperlink ref="E57" r:id="rId1" xr:uid="{E52DF50A-8445-49B2-BC25-4007EAF5D086}"/>
  </hyperlinks>
  <pageMargins left="0.7" right="0.7" top="0.75" bottom="0.75" header="0.3" footer="0.3"/>
  <pageSetup paperSize="17" scale="67" orientation="landscape" r:id="rId2"/>
  <headerFooter>
    <oddHeader xml:space="preserve">&amp;R]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4D-CDR-2020</vt:lpstr>
      <vt:lpstr>'4D-CDR-2020'!Print_Area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Lifshen</dc:creator>
  <cp:lastModifiedBy>Kathy Mathias</cp:lastModifiedBy>
  <dcterms:created xsi:type="dcterms:W3CDTF">2020-08-03T16:46:04Z</dcterms:created>
  <dcterms:modified xsi:type="dcterms:W3CDTF">2020-08-06T19:24:35Z</dcterms:modified>
</cp:coreProperties>
</file>