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142 - Lorenzo ISD - Lorenzo Wind/"/>
    </mc:Choice>
  </mc:AlternateContent>
  <bookViews>
    <workbookView xWindow="-2300" yWindow="-19760" windowWidth="28800" windowHeight="1754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22" i="1" l="1"/>
  <c r="H36" i="1"/>
  <c r="I36" i="1"/>
  <c r="H35" i="1"/>
  <c r="I35" i="1"/>
  <c r="H34" i="1"/>
  <c r="I34" i="1"/>
  <c r="H33" i="1"/>
  <c r="I33" i="1"/>
  <c r="H32" i="1"/>
  <c r="I32" i="1"/>
  <c r="H31" i="1"/>
  <c r="I31" i="1"/>
  <c r="H30" i="1"/>
  <c r="H29" i="1"/>
  <c r="H28" i="1"/>
  <c r="H27" i="1"/>
  <c r="H26" i="1"/>
  <c r="H25" i="1"/>
  <c r="H24" i="1"/>
  <c r="H23" i="1"/>
  <c r="N38" i="1"/>
  <c r="N39" i="1"/>
  <c r="N40" i="1"/>
  <c r="N41" i="1"/>
  <c r="N42" i="1"/>
  <c r="N43" i="1"/>
  <c r="N44" i="1"/>
  <c r="N45" i="1"/>
  <c r="M23" i="1"/>
  <c r="M24" i="1"/>
  <c r="M25" i="1"/>
  <c r="M26" i="1"/>
  <c r="M27" i="1"/>
  <c r="M28" i="1"/>
  <c r="M29" i="1"/>
  <c r="M30" i="1"/>
  <c r="M31" i="1"/>
  <c r="N31" i="1"/>
  <c r="M32" i="1"/>
  <c r="M33" i="1"/>
  <c r="M34" i="1"/>
  <c r="M35" i="1"/>
  <c r="M36" i="1"/>
  <c r="M37" i="1"/>
  <c r="M38" i="1"/>
  <c r="M39" i="1"/>
  <c r="M40" i="1"/>
  <c r="M41" i="1"/>
  <c r="M42" i="1"/>
  <c r="M43" i="1"/>
  <c r="M44" i="1"/>
  <c r="M45" i="1"/>
  <c r="L23" i="1"/>
  <c r="L24" i="1"/>
  <c r="L25" i="1"/>
  <c r="L26" i="1"/>
  <c r="L27" i="1"/>
  <c r="N27" i="1"/>
  <c r="L28" i="1"/>
  <c r="L29" i="1"/>
  <c r="L30" i="1"/>
  <c r="L31" i="1"/>
  <c r="L32" i="1"/>
  <c r="N32" i="1"/>
  <c r="L33" i="1"/>
  <c r="N33" i="1"/>
  <c r="L34" i="1"/>
  <c r="N34" i="1"/>
  <c r="L35" i="1"/>
  <c r="L36" i="1"/>
  <c r="L37" i="1"/>
  <c r="N37" i="1"/>
  <c r="L38" i="1"/>
  <c r="L39" i="1"/>
  <c r="L40" i="1"/>
  <c r="L41" i="1"/>
  <c r="L42" i="1"/>
  <c r="L43" i="1"/>
  <c r="L44" i="1"/>
  <c r="L45" i="1"/>
  <c r="L22" i="1"/>
  <c r="M22" i="1"/>
  <c r="N22" i="1"/>
  <c r="L21" i="1"/>
  <c r="N21" i="1"/>
  <c r="M21" i="1"/>
  <c r="Q47" i="1"/>
  <c r="P47" i="1"/>
  <c r="O47" i="1"/>
  <c r="F47" i="1"/>
  <c r="N29" i="1"/>
  <c r="N28" i="1"/>
  <c r="N30" i="1"/>
  <c r="N26" i="1"/>
  <c r="N25" i="1"/>
  <c r="N36" i="1"/>
  <c r="N24" i="1"/>
  <c r="N35" i="1"/>
  <c r="N23" i="1"/>
  <c r="N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<sst xmlns="http://schemas.openxmlformats.org/spreadsheetml/2006/main" count="128" uniqueCount="124">
  <si>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</si>
  <si>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</si>
  <si>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</si>
  <si>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</si>
  <si>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</si>
  <si>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</si>
  <si>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</si>
  <si>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</si>
  <si>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</si>
  <si>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</si>
  <si>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</si>
  <si>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</si>
  <si>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</si>
  <si>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</si>
  <si>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</si>
  <si>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</si>
  <si>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</si>
  <si>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</si>
  <si>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</si>
  <si>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</si>
  <si>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</si>
  <si>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</si>
  <si>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</si>
  <si>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</si>
  <si>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</si>
  <si>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</si>
  <si>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</si>
  <si>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</si>
  <si>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</si>
  <si>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</si>
  <si>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</si>
  <si>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</si>
  <si>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</si>
  <si>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</si>
  <si>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</si>
  <si>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</si>
  <si>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</si>
  <si>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</si>
  <si>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</si>
  <si>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</si>
  <si>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</si>
  <si>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</si>
  <si>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</si>
  <si>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</si>
  <si>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</si>
  <si>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</si>
  <si>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</si>
  <si>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</si>
  <si>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</si>
  <si>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</si>
  <si>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</si>
  <si>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</si>
  <si>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</si>
  <si>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</si>
  <si>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</si>
  <si>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</si>
  <si>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</si>
  <si>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</si>
  <si>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</si>
  <si>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</si>
  <si>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</si>
  <si>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</si>
  <si>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</si>
  <si>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</si>
  <si>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</si>
  <si>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</si>
  <si>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</si>
  <si>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</si>
  <si>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</si>
  <si>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</si>
  <si>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</si>
  <si>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</si>
  <si>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</si>
  <si>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</si>
  <si>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</si>
  <si>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</si>
  <si>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</si>
  <si>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</si>
  <si>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</si>
  <si>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</si>
  <si>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</si>
  <si>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</si>
  <si>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</si>
  <si>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</si>
  <si>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</si>
  <si>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</si>
  <si>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</si>
  <si>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</si>
  <si>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</si>
  <si>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</si>
  <si>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</si>
  <si>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</si>
  <si>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</si>
  <si>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</si>
  <si>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</si>
  <si>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</si>
  <si>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</si>
  <si>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</si>
  <si>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</si>
  <si>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</si>
  <si>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</si>
  <si>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</si>
  <si>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</si>
  <si>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</si>
  <si>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</si>
  <si>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</si>
  <si>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</si>
  <si>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</si>
  <si>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</si>
  <si>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</si>
  <si>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</si>
  <si>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</si>
  <si>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</si>
  <si>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</si>
  <si>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</si>
  <si>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</si>
  <si>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Lorenzo ISD</t>
  </si>
  <si>
    <t>Lorenzo Wind LLC</t>
  </si>
  <si>
    <t>12-12-2016</t>
  </si>
  <si>
    <t>054902</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</si>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</sst>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00"/>
    <numFmt numFmtId="166"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44" fontId="14" fillId="0" borderId="0" applyFont="0" applyFill="0" applyBorder="0" applyAlignment="0" applyProtection="0"/>
  </cellStyleXfs>
  <cellXfs count="76">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0" fillId="0" borderId="2" xfId="0" applyBorder="1" applyAlignment="1"/>
    <xf numFmtId="0" fontId="0" fillId="0" borderId="7" xfId="0" applyFont="1" applyFill="1" applyBorder="1" applyAlignment="1">
      <alignment horizontal="left"/>
    </xf>
    <xf numFmtId="165" fontId="0" fillId="2" borderId="2" xfId="0" applyNumberFormat="1" applyFont="1" applyFill="1" applyBorder="1"/>
    <xf numFmtId="0" fontId="13" fillId="0" borderId="6" xfId="1" applyFill="1" applyBorder="1" applyAlignment="1">
      <alignment horizontal="left"/>
    </xf>
    <xf numFmtId="164" fontId="0" fillId="3" borderId="2" xfId="2" applyNumberFormat="1" applyFont="1" applyFill="1" applyBorder="1"/>
    <xf numFmtId="164" fontId="0" fillId="2"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69"/>
  <sheetViews>
    <sheetView tabSelected="1" zoomScalePageLayoutView="50" workbookViewId="0">
      <selection activeCell="F22" sqref="F2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5" t="s">
        <v>108</v>
      </c>
      <c r="P1" s="69" t="s">
        <v>111</v>
      </c>
      <c r="Q1" s="68" t="s">
        <v>119</v>
      </c>
    </row>
    <row r="2" spans="1:19" ht="19" x14ac:dyDescent="0.25">
      <c r="G2" s="3" t="s">
        <v>105</v>
      </c>
    </row>
    <row r="3" spans="1:19" ht="16" x14ac:dyDescent="0.2">
      <c r="G3" s="2" t="s">
        <v>0</v>
      </c>
      <c r="I3" s="4"/>
      <c r="N3" s="64"/>
      <c r="O3" s="56"/>
      <c r="P3" s="56"/>
    </row>
    <row r="4" spans="1:19" x14ac:dyDescent="0.2">
      <c r="G4" s="5" t="s">
        <v>1</v>
      </c>
      <c r="H4" s="6">
        <v>1142</v>
      </c>
      <c r="I4" s="9"/>
      <c r="J4" s="62"/>
    </row>
    <row r="5" spans="1:19" x14ac:dyDescent="0.2">
      <c r="G5" s="8" t="s">
        <v>2</v>
      </c>
      <c r="H5" s="70" t="s">
        <v>115</v>
      </c>
      <c r="I5" s="9"/>
    </row>
    <row r="6" spans="1:19" x14ac:dyDescent="0.2">
      <c r="G6" s="10" t="s">
        <v>3</v>
      </c>
      <c r="H6" s="71" t="s">
        <v>116</v>
      </c>
      <c r="I6" s="9"/>
    </row>
    <row r="7" spans="1:19" x14ac:dyDescent="0.2">
      <c r="G7" s="10" t="s">
        <v>4</v>
      </c>
      <c r="H7" s="71" t="s">
        <v>117</v>
      </c>
      <c r="I7" s="9"/>
    </row>
    <row r="8" spans="1:19" x14ac:dyDescent="0.2">
      <c r="G8" s="10" t="s">
        <v>99</v>
      </c>
      <c r="H8" s="66">
        <v>20000000</v>
      </c>
      <c r="I8" s="9"/>
    </row>
    <row r="9" spans="1:19" x14ac:dyDescent="0.2">
      <c r="G9" s="10" t="s">
        <v>113</v>
      </c>
      <c r="H9" s="11" t="s">
        <v>118</v>
      </c>
      <c r="I9" s="7"/>
    </row>
    <row r="10" spans="1:19" x14ac:dyDescent="0.2">
      <c r="G10" s="10" t="s">
        <v>5</v>
      </c>
      <c r="H10" s="6">
        <v>2017</v>
      </c>
      <c r="I10" s="7"/>
      <c r="O10" s="1" t="s">
        <v>6</v>
      </c>
    </row>
    <row r="11" spans="1:19" x14ac:dyDescent="0.2">
      <c r="G11" s="10" t="s">
        <v>7</v>
      </c>
      <c r="H11" s="6">
        <v>2019</v>
      </c>
    </row>
    <row r="12" spans="1:19" x14ac:dyDescent="0.2">
      <c r="A12" s="33"/>
      <c r="G12" s="12" t="s">
        <v>8</v>
      </c>
      <c r="H12" s="6">
        <v>2018</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21"/>
      <c r="C19" s="20"/>
      <c r="D19" s="20">
        <v>2016</v>
      </c>
      <c r="E19" s="20" t="s">
        <v>32</v>
      </c>
      <c r="F19" s="57"/>
      <c r="G19" s="57"/>
      <c r="H19" s="57"/>
      <c r="I19" s="57"/>
      <c r="J19" s="58"/>
      <c r="K19" s="58"/>
      <c r="L19" s="57"/>
      <c r="M19" s="57"/>
      <c r="N19" s="57"/>
      <c r="O19" s="57"/>
      <c r="P19" s="57"/>
      <c r="Q19" s="57"/>
    </row>
    <row r="20" spans="2:17" x14ac:dyDescent="0.2">
      <c r="B20" s="21" t="s">
        <v>31</v>
      </c>
      <c r="C20" s="20"/>
      <c r="D20" s="20">
        <v>2017</v>
      </c>
      <c r="E20" s="20" t="s">
        <v>34</v>
      </c>
      <c r="F20" s="57">
        <v>0</v>
      </c>
      <c r="G20" s="57">
        <v>0</v>
      </c>
      <c r="H20" s="57">
        <v>0</v>
      </c>
      <c r="I20" s="57">
        <v>0</v>
      </c>
      <c r="J20" s="58">
        <v>0</v>
      </c>
      <c r="K20" s="58"/>
      <c r="L20" s="57">
        <v>0</v>
      </c>
      <c r="M20" s="57">
        <v>0</v>
      </c>
      <c r="N20" s="57">
        <v>0</v>
      </c>
      <c r="O20" s="57">
        <v>0</v>
      </c>
      <c r="P20" s="57">
        <v>0</v>
      </c>
      <c r="Q20" s="57">
        <v>0</v>
      </c>
    </row>
    <row r="21" spans="2:17" x14ac:dyDescent="0.2">
      <c r="B21" s="22" t="s">
        <v>33</v>
      </c>
      <c r="C21" s="23"/>
      <c r="D21" s="20">
        <v>2018</v>
      </c>
      <c r="E21" s="20" t="s">
        <v>35</v>
      </c>
      <c r="F21" s="57">
        <v>102308403</v>
      </c>
      <c r="G21" s="57">
        <v>0</v>
      </c>
      <c r="H21" s="57">
        <v>0</v>
      </c>
      <c r="I21" s="57">
        <v>0</v>
      </c>
      <c r="J21" s="72">
        <v>0</v>
      </c>
      <c r="K21" s="72">
        <v>1.0270999999999999</v>
      </c>
      <c r="L21" s="57">
        <f>G21*(J21+K21)/100</f>
        <v>0</v>
      </c>
      <c r="M21" s="57">
        <f>((H21*J21)+(I21*K21))/100</f>
        <v>0</v>
      </c>
      <c r="N21" s="57">
        <f>L21-M21</f>
        <v>0</v>
      </c>
      <c r="O21" s="57">
        <v>0</v>
      </c>
      <c r="P21" s="57">
        <v>0</v>
      </c>
      <c r="Q21" s="57">
        <v>50000</v>
      </c>
    </row>
    <row r="22" spans="2:17" x14ac:dyDescent="0.2">
      <c r="B22" s="19"/>
      <c r="C22" s="24" t="s">
        <v>36</v>
      </c>
      <c r="D22" s="20">
        <v>2019</v>
      </c>
      <c r="E22" s="20" t="s">
        <v>37</v>
      </c>
      <c r="F22" s="75">
        <f>101786717+521686</f>
        <v>102308403</v>
      </c>
      <c r="G22" s="57">
        <v>84494057</v>
      </c>
      <c r="H22" s="57">
        <v>84494057</v>
      </c>
      <c r="I22" s="57">
        <v>20000000</v>
      </c>
      <c r="J22" s="72">
        <v>0</v>
      </c>
      <c r="K22" s="72">
        <v>0.97</v>
      </c>
      <c r="L22" s="57">
        <f>G22*(J22+K22)/100</f>
        <v>819592.35289999994</v>
      </c>
      <c r="M22" s="57">
        <f>((H22*J22)+(I22*K22))/100</f>
        <v>194000</v>
      </c>
      <c r="N22" s="57">
        <f>L22-M22</f>
        <v>625592.35289999994</v>
      </c>
      <c r="O22" s="57">
        <v>670616</v>
      </c>
      <c r="P22" s="57">
        <v>0</v>
      </c>
      <c r="Q22" s="57">
        <v>50000</v>
      </c>
    </row>
    <row r="23" spans="2:17" x14ac:dyDescent="0.2">
      <c r="B23" s="19"/>
      <c r="C23" s="24" t="s">
        <v>38</v>
      </c>
      <c r="D23" s="20">
        <v>2020</v>
      </c>
      <c r="E23" s="20" t="s">
        <v>39</v>
      </c>
      <c r="F23" s="74">
        <v>102308403</v>
      </c>
      <c r="G23" s="74">
        <v>71078338.799999997</v>
      </c>
      <c r="H23" s="74">
        <f>G23</f>
        <v>71078338.799999997</v>
      </c>
      <c r="I23" s="74">
        <v>20000000</v>
      </c>
      <c r="J23" s="60">
        <v>0</v>
      </c>
      <c r="K23" s="60">
        <v>0.95640000000000003</v>
      </c>
      <c r="L23" s="59">
        <f t="shared" ref="L23:L45" si="0">G23*(J23+K23)/100</f>
        <v>679793.23228320002</v>
      </c>
      <c r="M23" s="59">
        <f t="shared" ref="M23:M45" si="1">((H23*J23)+(I23*K23))/100</f>
        <v>191280</v>
      </c>
      <c r="N23" s="59">
        <f t="shared" ref="N23:N45" si="2">L23-M23</f>
        <v>488513.23228320002</v>
      </c>
      <c r="O23" s="59">
        <v>0</v>
      </c>
      <c r="P23" s="59">
        <v>0</v>
      </c>
      <c r="Q23" s="59">
        <v>50000</v>
      </c>
    </row>
    <row r="24" spans="2:17" x14ac:dyDescent="0.2">
      <c r="B24" s="19"/>
      <c r="C24" s="25" t="s">
        <v>40</v>
      </c>
      <c r="D24" s="20">
        <v>2021</v>
      </c>
      <c r="E24" s="20" t="s">
        <v>41</v>
      </c>
      <c r="F24" s="74">
        <v>102308403</v>
      </c>
      <c r="G24" s="74">
        <v>59705804.591999993</v>
      </c>
      <c r="H24" s="74">
        <f t="shared" ref="H24:I36" si="3">G24</f>
        <v>59705804.591999993</v>
      </c>
      <c r="I24" s="74">
        <v>20000000</v>
      </c>
      <c r="J24" s="60">
        <v>0</v>
      </c>
      <c r="K24" s="60">
        <v>0.95640000000000003</v>
      </c>
      <c r="L24" s="59">
        <f t="shared" si="0"/>
        <v>571026.31511788792</v>
      </c>
      <c r="M24" s="59">
        <f t="shared" si="1"/>
        <v>191280</v>
      </c>
      <c r="N24" s="59">
        <f t="shared" si="2"/>
        <v>379746.31511788792</v>
      </c>
      <c r="O24" s="59">
        <v>0</v>
      </c>
      <c r="P24" s="59">
        <v>0</v>
      </c>
      <c r="Q24" s="59">
        <v>50000</v>
      </c>
    </row>
    <row r="25" spans="2:17" x14ac:dyDescent="0.2">
      <c r="B25" s="26"/>
      <c r="C25" s="25" t="s">
        <v>42</v>
      </c>
      <c r="D25" s="20">
        <v>2022</v>
      </c>
      <c r="E25" s="20" t="s">
        <v>43</v>
      </c>
      <c r="F25" s="74">
        <v>102308403</v>
      </c>
      <c r="G25" s="74">
        <v>50152875.857279994</v>
      </c>
      <c r="H25" s="74">
        <f t="shared" si="3"/>
        <v>50152875.857279994</v>
      </c>
      <c r="I25" s="74">
        <v>20000000</v>
      </c>
      <c r="J25" s="60">
        <v>0</v>
      </c>
      <c r="K25" s="60">
        <v>0.95640000000000003</v>
      </c>
      <c r="L25" s="59">
        <f t="shared" si="0"/>
        <v>479662.10469902592</v>
      </c>
      <c r="M25" s="59">
        <f t="shared" si="1"/>
        <v>191280</v>
      </c>
      <c r="N25" s="59">
        <f t="shared" si="2"/>
        <v>288382.10469902592</v>
      </c>
      <c r="O25" s="59">
        <v>0</v>
      </c>
      <c r="P25" s="59">
        <v>0</v>
      </c>
      <c r="Q25" s="59">
        <v>50000</v>
      </c>
    </row>
    <row r="26" spans="2:17" x14ac:dyDescent="0.2">
      <c r="B26" s="27"/>
      <c r="C26" s="25" t="s">
        <v>44</v>
      </c>
      <c r="D26" s="20">
        <v>2023</v>
      </c>
      <c r="E26" s="20" t="s">
        <v>45</v>
      </c>
      <c r="F26" s="74">
        <v>102308403</v>
      </c>
      <c r="G26" s="74">
        <v>42128415.720115192</v>
      </c>
      <c r="H26" s="74">
        <f t="shared" si="3"/>
        <v>42128415.720115192</v>
      </c>
      <c r="I26" s="74">
        <v>20000000</v>
      </c>
      <c r="J26" s="60">
        <v>0</v>
      </c>
      <c r="K26" s="60">
        <v>0.95640000000000003</v>
      </c>
      <c r="L26" s="59">
        <f t="shared" si="0"/>
        <v>402916.16794718168</v>
      </c>
      <c r="M26" s="59">
        <f t="shared" si="1"/>
        <v>191280</v>
      </c>
      <c r="N26" s="59">
        <f t="shared" si="2"/>
        <v>211636.16794718168</v>
      </c>
      <c r="O26" s="59">
        <v>0</v>
      </c>
      <c r="P26" s="59">
        <v>0</v>
      </c>
      <c r="Q26" s="59">
        <v>50000</v>
      </c>
    </row>
    <row r="27" spans="2:17" x14ac:dyDescent="0.2">
      <c r="B27" s="19"/>
      <c r="C27" s="25" t="s">
        <v>46</v>
      </c>
      <c r="D27" s="20">
        <v>2024</v>
      </c>
      <c r="E27" s="20" t="s">
        <v>47</v>
      </c>
      <c r="F27" s="74">
        <v>102308403</v>
      </c>
      <c r="G27" s="74">
        <v>35387869.204896763</v>
      </c>
      <c r="H27" s="74">
        <f t="shared" si="3"/>
        <v>35387869.204896763</v>
      </c>
      <c r="I27" s="74">
        <v>20000000</v>
      </c>
      <c r="J27" s="60">
        <v>0</v>
      </c>
      <c r="K27" s="60">
        <v>0.95640000000000003</v>
      </c>
      <c r="L27" s="59">
        <f t="shared" si="0"/>
        <v>338449.58107563265</v>
      </c>
      <c r="M27" s="59">
        <f t="shared" si="1"/>
        <v>191280</v>
      </c>
      <c r="N27" s="59">
        <f t="shared" si="2"/>
        <v>147169.58107563265</v>
      </c>
      <c r="O27" s="59">
        <v>0</v>
      </c>
      <c r="P27" s="59">
        <v>0</v>
      </c>
      <c r="Q27" s="59">
        <v>50000</v>
      </c>
    </row>
    <row r="28" spans="2:17" x14ac:dyDescent="0.2">
      <c r="B28" s="19"/>
      <c r="C28" s="25" t="s">
        <v>48</v>
      </c>
      <c r="D28" s="20">
        <v>2025</v>
      </c>
      <c r="E28" s="20" t="s">
        <v>49</v>
      </c>
      <c r="F28" s="74">
        <v>102308403</v>
      </c>
      <c r="G28" s="74">
        <v>29725810.132113282</v>
      </c>
      <c r="H28" s="74">
        <f t="shared" si="3"/>
        <v>29725810.132113282</v>
      </c>
      <c r="I28" s="74">
        <v>20000000</v>
      </c>
      <c r="J28" s="60">
        <v>0</v>
      </c>
      <c r="K28" s="60">
        <v>0.95640000000000003</v>
      </c>
      <c r="L28" s="59">
        <f t="shared" si="0"/>
        <v>284297.64810353145</v>
      </c>
      <c r="M28" s="59">
        <f t="shared" si="1"/>
        <v>191280</v>
      </c>
      <c r="N28" s="59">
        <f t="shared" si="2"/>
        <v>93017.64810353145</v>
      </c>
      <c r="O28" s="59">
        <v>0</v>
      </c>
      <c r="P28" s="59">
        <v>0</v>
      </c>
      <c r="Q28" s="59">
        <v>50000</v>
      </c>
    </row>
    <row r="29" spans="2:17" x14ac:dyDescent="0.2">
      <c r="B29" s="19"/>
      <c r="C29" s="25" t="s">
        <v>50</v>
      </c>
      <c r="D29" s="20">
        <v>2026</v>
      </c>
      <c r="E29" s="20" t="s">
        <v>51</v>
      </c>
      <c r="F29" s="74">
        <v>102308403</v>
      </c>
      <c r="G29" s="74">
        <v>24969680.510975156</v>
      </c>
      <c r="H29" s="74">
        <f t="shared" si="3"/>
        <v>24969680.510975156</v>
      </c>
      <c r="I29" s="74">
        <v>20000000</v>
      </c>
      <c r="J29" s="60">
        <v>0</v>
      </c>
      <c r="K29" s="60">
        <v>0.95640000000000003</v>
      </c>
      <c r="L29" s="59">
        <f t="shared" si="0"/>
        <v>238810.02440696637</v>
      </c>
      <c r="M29" s="59">
        <f t="shared" si="1"/>
        <v>191280</v>
      </c>
      <c r="N29" s="59">
        <f t="shared" si="2"/>
        <v>47530.024406966375</v>
      </c>
      <c r="O29" s="59">
        <v>0</v>
      </c>
      <c r="P29" s="59">
        <v>0</v>
      </c>
      <c r="Q29" s="59">
        <v>50000</v>
      </c>
    </row>
    <row r="30" spans="2:17" x14ac:dyDescent="0.2">
      <c r="B30" s="19"/>
      <c r="C30" s="28" t="s">
        <v>52</v>
      </c>
      <c r="D30" s="20">
        <v>2027</v>
      </c>
      <c r="E30" s="20" t="s">
        <v>53</v>
      </c>
      <c r="F30" s="74">
        <v>102308403</v>
      </c>
      <c r="G30" s="74">
        <v>20974531.62921913</v>
      </c>
      <c r="H30" s="74">
        <f t="shared" si="3"/>
        <v>20974531.62921913</v>
      </c>
      <c r="I30" s="74">
        <v>20000000</v>
      </c>
      <c r="J30" s="60">
        <v>0</v>
      </c>
      <c r="K30" s="60">
        <v>0.95640000000000003</v>
      </c>
      <c r="L30" s="59">
        <f t="shared" si="0"/>
        <v>200600.42050185177</v>
      </c>
      <c r="M30" s="59">
        <f t="shared" si="1"/>
        <v>191280</v>
      </c>
      <c r="N30" s="59">
        <f t="shared" si="2"/>
        <v>9320.4205018517678</v>
      </c>
      <c r="O30" s="59">
        <v>0</v>
      </c>
      <c r="P30" s="59">
        <v>0</v>
      </c>
      <c r="Q30" s="59">
        <v>50000</v>
      </c>
    </row>
    <row r="31" spans="2:17" x14ac:dyDescent="0.2">
      <c r="B31" s="19"/>
      <c r="C31" s="28" t="s">
        <v>54</v>
      </c>
      <c r="D31" s="20">
        <v>2028</v>
      </c>
      <c r="E31" s="20" t="s">
        <v>55</v>
      </c>
      <c r="F31" s="74">
        <v>102308403</v>
      </c>
      <c r="G31" s="74">
        <v>17618606.568544067</v>
      </c>
      <c r="H31" s="74">
        <f t="shared" si="3"/>
        <v>17618606.568544067</v>
      </c>
      <c r="I31" s="74">
        <f>H31</f>
        <v>17618606.568544067</v>
      </c>
      <c r="J31" s="60">
        <v>0</v>
      </c>
      <c r="K31" s="60">
        <v>0.95640000000000003</v>
      </c>
      <c r="L31" s="59">
        <f t="shared" si="0"/>
        <v>168504.35322155547</v>
      </c>
      <c r="M31" s="59">
        <f t="shared" si="1"/>
        <v>168504.35322155547</v>
      </c>
      <c r="N31" s="59">
        <f t="shared" si="2"/>
        <v>0</v>
      </c>
      <c r="O31" s="59">
        <v>0</v>
      </c>
      <c r="P31" s="59">
        <v>0</v>
      </c>
      <c r="Q31" s="59">
        <v>50000</v>
      </c>
    </row>
    <row r="32" spans="2:17" x14ac:dyDescent="0.2">
      <c r="B32" s="19"/>
      <c r="C32" s="21" t="s">
        <v>56</v>
      </c>
      <c r="D32" s="20">
        <v>2029</v>
      </c>
      <c r="E32" s="20" t="s">
        <v>57</v>
      </c>
      <c r="F32" s="74">
        <v>102308403</v>
      </c>
      <c r="G32" s="74">
        <v>14799629.517577017</v>
      </c>
      <c r="H32" s="74">
        <f t="shared" si="3"/>
        <v>14799629.517577017</v>
      </c>
      <c r="I32" s="74">
        <f>H32</f>
        <v>14799629.517577017</v>
      </c>
      <c r="J32" s="60">
        <v>0</v>
      </c>
      <c r="K32" s="60">
        <v>0.95640000000000003</v>
      </c>
      <c r="L32" s="59">
        <f t="shared" si="0"/>
        <v>141543.65670610659</v>
      </c>
      <c r="M32" s="59">
        <f t="shared" si="1"/>
        <v>141543.65670610659</v>
      </c>
      <c r="N32" s="59">
        <f t="shared" si="2"/>
        <v>0</v>
      </c>
      <c r="O32" s="59">
        <v>0</v>
      </c>
      <c r="P32" s="59">
        <v>0</v>
      </c>
      <c r="Q32" s="59">
        <v>50000</v>
      </c>
    </row>
    <row r="33" spans="2:17" x14ac:dyDescent="0.2">
      <c r="B33" s="19"/>
      <c r="C33" s="21" t="s">
        <v>58</v>
      </c>
      <c r="D33" s="20">
        <v>2030</v>
      </c>
      <c r="E33" s="20" t="s">
        <v>59</v>
      </c>
      <c r="F33" s="74">
        <v>102308403</v>
      </c>
      <c r="G33" s="74">
        <v>12431688.794764694</v>
      </c>
      <c r="H33" s="74">
        <f t="shared" si="3"/>
        <v>12431688.794764694</v>
      </c>
      <c r="I33" s="74">
        <f t="shared" si="3"/>
        <v>12431688.794764694</v>
      </c>
      <c r="J33" s="60">
        <v>0</v>
      </c>
      <c r="K33" s="60">
        <v>0.95640000000000003</v>
      </c>
      <c r="L33" s="59">
        <f t="shared" si="0"/>
        <v>118896.67163312953</v>
      </c>
      <c r="M33" s="59">
        <f t="shared" si="1"/>
        <v>118896.67163312953</v>
      </c>
      <c r="N33" s="59">
        <f t="shared" si="2"/>
        <v>0</v>
      </c>
      <c r="O33" s="59">
        <v>0</v>
      </c>
      <c r="P33" s="59">
        <v>0</v>
      </c>
      <c r="Q33" s="59">
        <v>50000</v>
      </c>
    </row>
    <row r="34" spans="2:17" x14ac:dyDescent="0.2">
      <c r="B34" s="19"/>
      <c r="C34" s="21" t="s">
        <v>60</v>
      </c>
      <c r="D34" s="20">
        <v>2031</v>
      </c>
      <c r="E34" s="20" t="s">
        <v>61</v>
      </c>
      <c r="F34" s="74">
        <v>102308403</v>
      </c>
      <c r="G34" s="74">
        <v>10442618.587602342</v>
      </c>
      <c r="H34" s="74">
        <f t="shared" si="3"/>
        <v>10442618.587602342</v>
      </c>
      <c r="I34" s="74">
        <f t="shared" si="3"/>
        <v>10442618.587602342</v>
      </c>
      <c r="J34" s="60">
        <v>0</v>
      </c>
      <c r="K34" s="60">
        <v>0.95640000000000003</v>
      </c>
      <c r="L34" s="59">
        <f t="shared" si="0"/>
        <v>99873.204171828795</v>
      </c>
      <c r="M34" s="59">
        <f t="shared" si="1"/>
        <v>99873.204171828795</v>
      </c>
      <c r="N34" s="59">
        <f t="shared" si="2"/>
        <v>0</v>
      </c>
      <c r="O34" s="59">
        <v>0</v>
      </c>
      <c r="P34" s="59">
        <v>0</v>
      </c>
      <c r="Q34" s="59">
        <v>50000</v>
      </c>
    </row>
    <row r="35" spans="2:17" x14ac:dyDescent="0.2">
      <c r="B35" s="19"/>
      <c r="C35" s="21" t="s">
        <v>62</v>
      </c>
      <c r="D35" s="20">
        <v>2032</v>
      </c>
      <c r="E35" s="20" t="s">
        <v>63</v>
      </c>
      <c r="F35" s="74">
        <v>102308403</v>
      </c>
      <c r="G35" s="74">
        <v>8771799.6135859657</v>
      </c>
      <c r="H35" s="74">
        <f t="shared" si="3"/>
        <v>8771799.6135859657</v>
      </c>
      <c r="I35" s="74">
        <f t="shared" si="3"/>
        <v>8771799.6135859657</v>
      </c>
      <c r="J35" s="60">
        <v>0</v>
      </c>
      <c r="K35" s="60">
        <v>0.95640000000000003</v>
      </c>
      <c r="L35" s="59">
        <f t="shared" si="0"/>
        <v>83893.491504336183</v>
      </c>
      <c r="M35" s="59">
        <f t="shared" si="1"/>
        <v>83893.491504336183</v>
      </c>
      <c r="N35" s="59">
        <f t="shared" si="2"/>
        <v>0</v>
      </c>
      <c r="O35" s="59">
        <v>0</v>
      </c>
      <c r="P35" s="59">
        <v>0</v>
      </c>
      <c r="Q35" s="59">
        <v>0</v>
      </c>
    </row>
    <row r="36" spans="2:17" x14ac:dyDescent="0.2">
      <c r="B36" s="19"/>
      <c r="C36" s="21" t="s">
        <v>64</v>
      </c>
      <c r="D36" s="20">
        <v>2033</v>
      </c>
      <c r="E36" s="20" t="s">
        <v>65</v>
      </c>
      <c r="F36" s="74">
        <v>102308403</v>
      </c>
      <c r="G36" s="74">
        <v>7368311.6754122106</v>
      </c>
      <c r="H36" s="74">
        <f t="shared" si="3"/>
        <v>7368311.6754122106</v>
      </c>
      <c r="I36" s="74">
        <f t="shared" si="3"/>
        <v>7368311.6754122106</v>
      </c>
      <c r="J36" s="60">
        <v>0</v>
      </c>
      <c r="K36" s="60">
        <v>0.95640000000000003</v>
      </c>
      <c r="L36" s="59">
        <f t="shared" si="0"/>
        <v>70470.53286364238</v>
      </c>
      <c r="M36" s="59">
        <f t="shared" si="1"/>
        <v>70470.53286364238</v>
      </c>
      <c r="N36" s="59">
        <f t="shared" si="2"/>
        <v>0</v>
      </c>
      <c r="O36" s="59">
        <v>0</v>
      </c>
      <c r="P36" s="59">
        <v>0</v>
      </c>
      <c r="Q36" s="59">
        <v>0</v>
      </c>
    </row>
    <row r="37" spans="2:17" x14ac:dyDescent="0.2">
      <c r="B37" s="19"/>
      <c r="C37" s="23"/>
      <c r="D37" s="20">
        <v>2034</v>
      </c>
      <c r="E37" s="20" t="s">
        <v>66</v>
      </c>
      <c r="F37" s="59"/>
      <c r="G37" s="59"/>
      <c r="H37" s="59"/>
      <c r="I37" s="59"/>
      <c r="J37" s="60"/>
      <c r="K37" s="60"/>
      <c r="L37" s="59">
        <f t="shared" si="0"/>
        <v>0</v>
      </c>
      <c r="M37" s="59">
        <f t="shared" si="1"/>
        <v>0</v>
      </c>
      <c r="N37" s="59">
        <f t="shared" si="2"/>
        <v>0</v>
      </c>
      <c r="O37" s="59"/>
      <c r="P37" s="59"/>
      <c r="Q37" s="59"/>
    </row>
    <row r="38" spans="2:17" x14ac:dyDescent="0.2">
      <c r="B38" s="19"/>
      <c r="C38" s="20"/>
      <c r="D38" s="20">
        <v>2035</v>
      </c>
      <c r="E38" s="20" t="s">
        <v>67</v>
      </c>
      <c r="F38" s="59"/>
      <c r="G38" s="59"/>
      <c r="H38" s="59"/>
      <c r="I38" s="59"/>
      <c r="J38" s="60"/>
      <c r="K38" s="60"/>
      <c r="L38" s="59">
        <f t="shared" si="0"/>
        <v>0</v>
      </c>
      <c r="M38" s="59">
        <f t="shared" si="1"/>
        <v>0</v>
      </c>
      <c r="N38" s="59">
        <f t="shared" si="2"/>
        <v>0</v>
      </c>
      <c r="O38" s="59"/>
      <c r="P38" s="59"/>
      <c r="Q38" s="59"/>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61"/>
      <c r="Q45" s="61"/>
    </row>
    <row r="46" spans="2:17" x14ac:dyDescent="0.2">
      <c r="B46" s="29"/>
      <c r="C46" s="30"/>
      <c r="F46" s="19"/>
      <c r="G46" s="19"/>
      <c r="H46" s="19"/>
      <c r="I46" s="19"/>
      <c r="J46" s="19"/>
      <c r="K46" s="19"/>
      <c r="L46" s="19"/>
      <c r="M46" s="19"/>
      <c r="N46" s="19"/>
      <c r="O46" s="19"/>
      <c r="P46" s="19"/>
      <c r="Q46" s="19"/>
    </row>
    <row r="47" spans="2:17" x14ac:dyDescent="0.2">
      <c r="D47" s="2"/>
      <c r="F47" s="31">
        <f>MAX(F16:F45)</f>
        <v>102308403</v>
      </c>
      <c r="G47" s="19"/>
      <c r="H47" s="19"/>
      <c r="I47" s="19"/>
      <c r="J47" s="19"/>
      <c r="K47" s="19"/>
      <c r="L47" s="19"/>
      <c r="M47" s="19"/>
      <c r="N47" s="31">
        <f>SUM(N16:N45)</f>
        <v>2290907.8470352776</v>
      </c>
      <c r="O47" s="31">
        <f t="shared" ref="O47:Q47" si="4">SUM(O16:O45)</f>
        <v>670616</v>
      </c>
      <c r="P47" s="31">
        <f t="shared" si="4"/>
        <v>0</v>
      </c>
      <c r="Q47" s="31">
        <f t="shared" si="4"/>
        <v>700000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63" t="s">
        <v>120</v>
      </c>
      <c r="F54" s="35"/>
      <c r="G54" s="9"/>
      <c r="H54" s="9"/>
      <c r="I54" s="36"/>
      <c r="N54" s="37" t="s">
        <v>77</v>
      </c>
      <c r="O54" s="38"/>
      <c r="P54" s="29"/>
      <c r="Q54" s="29"/>
    </row>
    <row r="55" spans="2:19" x14ac:dyDescent="0.2">
      <c r="C55" s="1"/>
      <c r="D55" s="39" t="s">
        <v>78</v>
      </c>
      <c r="E55" s="63" t="s">
        <v>121</v>
      </c>
      <c r="F55" s="35"/>
      <c r="G55" s="40"/>
      <c r="H55" s="9"/>
      <c r="I55" s="36"/>
      <c r="N55" s="41" t="s">
        <v>79</v>
      </c>
      <c r="O55" s="42"/>
    </row>
    <row r="56" spans="2:19" x14ac:dyDescent="0.2">
      <c r="B56" s="29"/>
      <c r="C56" s="1"/>
      <c r="D56" s="34" t="s">
        <v>80</v>
      </c>
      <c r="E56" s="63" t="s">
        <v>122</v>
      </c>
      <c r="G56" s="9"/>
      <c r="H56" s="9"/>
      <c r="I56" s="36"/>
      <c r="N56" s="43" t="s">
        <v>81</v>
      </c>
    </row>
    <row r="57" spans="2:19" x14ac:dyDescent="0.2">
      <c r="C57" s="1"/>
      <c r="D57" s="34" t="s">
        <v>82</v>
      </c>
      <c r="E57" s="73" t="s">
        <v>123</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7"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4D-CDR-2020</vt:lpstr>
      <vt:lpstr>4D-CDR-2020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2020-09-12T11:15:37Z</dcterms:modified>
</cp:coreProperties>
</file>