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137 - Littlefield ISD - Continental Dairy Facilities SW Southwest/"/>
    </mc:Choice>
  </mc:AlternateContent>
  <xr:revisionPtr revIDLastSave="0" documentId="13_ncr:1_{3A13B51D-6F4B-8440-BDB2-033B0AE0AFCE}" xr6:coauthVersionLast="47" xr6:coauthVersionMax="47" xr10:uidLastSave="{00000000-0000-0000-0000-000000000000}"/>
  <bookViews>
    <workbookView xWindow="65380" yWindow="2520" windowWidth="32120" windowHeight="267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6" i="1" l="1"/>
  <c r="L36" i="1"/>
  <c r="N36" i="1" s="1"/>
  <c r="M35" i="1"/>
  <c r="L35" i="1"/>
  <c r="N35" i="1" s="1"/>
  <c r="M34" i="1"/>
  <c r="L34" i="1"/>
  <c r="N34" i="1" s="1"/>
  <c r="M33" i="1"/>
  <c r="L33" i="1"/>
  <c r="N33" i="1" s="1"/>
  <c r="M32" i="1"/>
  <c r="L32" i="1"/>
  <c r="N32" i="1" s="1"/>
  <c r="L23" i="1" l="1"/>
  <c r="N23" i="1" s="1"/>
  <c r="M23" i="1"/>
  <c r="L24" i="1"/>
  <c r="M24" i="1"/>
  <c r="N24" i="1"/>
  <c r="M25" i="1"/>
  <c r="L25" i="1"/>
  <c r="M26" i="1"/>
  <c r="L26" i="1"/>
  <c r="N26" i="1"/>
  <c r="M27" i="1"/>
  <c r="L27" i="1"/>
  <c r="N27" i="1" s="1"/>
  <c r="M28" i="1"/>
  <c r="L28" i="1"/>
  <c r="M29" i="1"/>
  <c r="L29" i="1"/>
  <c r="N29" i="1"/>
  <c r="M30" i="1"/>
  <c r="L30" i="1"/>
  <c r="N30" i="1"/>
  <c r="M31" i="1"/>
  <c r="L31" i="1"/>
  <c r="N31" i="1" s="1"/>
  <c r="Q22" i="1"/>
  <c r="L22" i="1"/>
  <c r="M22" i="1"/>
  <c r="N22" i="1"/>
  <c r="L21" i="1"/>
  <c r="M21" i="1"/>
  <c r="N21" i="1"/>
  <c r="Q60" i="1"/>
  <c r="P60" i="1"/>
  <c r="O60" i="1"/>
  <c r="F60" i="1"/>
  <c r="N28" i="1" l="1"/>
  <c r="N25"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<sst xmlns="http://schemas.openxmlformats.org/spreadsheetml/2006/main" count="141" uniqueCount="137">
  <si>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</si>
  <si>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</si>
  <si>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</si>
  <si>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</si>
  <si>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</si>
  <si>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</si>
  <si>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</si>
  <si>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</si>
  <si>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</si>
  <si>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</si>
  <si>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</si>
  <si>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</si>
  <si>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</si>
  <si>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</si>
  <si>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</si>
  <si>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</si>
  <si>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</si>
  <si>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</si>
  <si>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</si>
  <si>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</si>
  <si>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</si>
  <si>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</si>
  <si>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</si>
  <si>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</si>
  <si>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</si>
  <si>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</si>
  <si>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</si>
  <si>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</si>
  <si>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</si>
  <si>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</si>
  <si>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</si>
  <si>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</si>
  <si>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</si>
  <si>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</si>
  <si>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</si>
  <si>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</si>
  <si>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</si>
  <si>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</si>
  <si>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</si>
  <si>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</si>
  <si>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</si>
  <si>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</si>
  <si>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</si>
  <si>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</si>
  <si>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</si>
  <si>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</si>
  <si>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</si>
  <si>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</si>
  <si>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</si>
  <si>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</si>
  <si>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</si>
  <si>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</si>
  <si>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</si>
  <si>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</si>
  <si>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</si>
  <si>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</si>
  <si>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</si>
  <si>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</si>
  <si>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</si>
  <si>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</si>
  <si>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</si>
  <si>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</si>
  <si>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</si>
  <si>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</si>
  <si>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</si>
  <si>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</si>
  <si>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</si>
  <si>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</si>
  <si>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</si>
  <si>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</si>
  <si>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</si>
  <si>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</si>
  <si>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</si>
  <si>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</si>
  <si>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</si>
  <si>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</si>
  <si>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</si>
  <si>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</si>
  <si>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</si>
  <si>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</si>
  <si>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</si>
  <si>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</si>
  <si>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</si>
  <si>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</si>
  <si>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</si>
  <si>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</si>
  <si>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</si>
  <si>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</si>
  <si>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</si>
  <si>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</si>
  <si>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</si>
  <si>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</si>
  <si>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</si>
  <si>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</si>
  <si>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</si>
  <si>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</si>
  <si>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</si>
  <si>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</si>
  <si>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</si>
  <si>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</si>
  <si>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</si>
  <si>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</si>
  <si>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</si>
  <si>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</si>
  <si>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</si>
  <si>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</si>
  <si>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</si>
  <si>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</si>
  <si>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</si>
  <si>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</si>
  <si>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</si>
  <si>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</si>
  <si>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</si>
  <si>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</si>
  <si>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</si>
  <si>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</si>
  <si>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</si>
  <si>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</si>
  <si>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</si>
  <si>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</si>
  <si>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</si>
  <si>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</si>
  <si>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</si>
  <si>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</si>
  <si>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</si>
  <si>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</si>
  <si>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</si>
  <si>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</si>
  <si>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</si>
  <si>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</si>
  <si>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</si>
  <si>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</si>
  <si>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140904</t>
  </si>
  <si>
    <t>Manufacturing</t>
  </si>
  <si>
    <t>Littlefield ISD</t>
  </si>
  <si>
    <t>Continental Dairy Facilities Southwest, LLC</t>
  </si>
  <si>
    <t>12-01-2016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</si>
</sst>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2" borderId="2" xfId="2" applyNumberFormat="1" applyFont="1" applyFill="1" applyBorder="1"/>
    <xf numFmtId="0" fontId="0" fillId="0" borderId="2" xfId="0" applyFill="1" applyBorder="1" applyAlignment="1">
      <alignment horizontal="left" indent="7"/>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C1" zoomScale="102" zoomScalePageLayoutView="50" workbookViewId="0">
      <selection activeCell="F29" sqref="F29"/>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1137</v>
      </c>
      <c r="I4" s="7"/>
      <c r="J4" s="60"/>
    </row>
    <row r="5" spans="1:19" x14ac:dyDescent="0.2">
      <c r="G5" s="8" t="s">
        <v>2</v>
      </c>
      <c r="H5" s="71" t="s">
        <v>133</v>
      </c>
      <c r="I5" s="9"/>
    </row>
    <row r="6" spans="1:19" x14ac:dyDescent="0.2">
      <c r="G6" s="10" t="s">
        <v>3</v>
      </c>
      <c r="H6" s="69" t="s">
        <v>134</v>
      </c>
      <c r="I6" s="9"/>
    </row>
    <row r="7" spans="1:19" x14ac:dyDescent="0.2">
      <c r="G7" s="10" t="s">
        <v>4</v>
      </c>
      <c r="H7" s="69" t="s">
        <v>135</v>
      </c>
      <c r="I7" s="9"/>
    </row>
    <row r="8" spans="1:19" x14ac:dyDescent="0.2">
      <c r="G8" s="10" t="s">
        <v>99</v>
      </c>
      <c r="H8" s="63">
        <v>20000000</v>
      </c>
      <c r="I8" s="9"/>
    </row>
    <row r="9" spans="1:19" x14ac:dyDescent="0.2">
      <c r="G9" s="10" t="s">
        <v>106</v>
      </c>
      <c r="H9" s="11" t="s">
        <v>136</v>
      </c>
      <c r="I9" s="7"/>
    </row>
    <row r="10" spans="1:19" x14ac:dyDescent="0.2">
      <c r="G10" s="10" t="s">
        <v>5</v>
      </c>
      <c r="H10" s="6">
        <v>2017</v>
      </c>
      <c r="I10" s="7"/>
      <c r="O10" s="1" t="s">
        <v>6</v>
      </c>
    </row>
    <row r="11" spans="1:19" x14ac:dyDescent="0.2">
      <c r="G11" s="10" t="s">
        <v>7</v>
      </c>
      <c r="H11" s="6">
        <v>2019</v>
      </c>
    </row>
    <row r="12" spans="1:19" x14ac:dyDescent="0.2">
      <c r="A12" s="32"/>
      <c r="G12" s="12" t="s">
        <v>8</v>
      </c>
      <c r="H12" s="6">
        <v>2017</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ht="16" x14ac:dyDescent="0.2">
      <c r="B20" s="21" t="s">
        <v>31</v>
      </c>
      <c r="C20" s="20"/>
      <c r="D20" s="20">
        <v>2017</v>
      </c>
      <c r="E20" s="20" t="s">
        <v>34</v>
      </c>
      <c r="F20" s="56">
        <v>106603208</v>
      </c>
      <c r="G20" s="56">
        <v>0</v>
      </c>
      <c r="H20" s="56">
        <v>0</v>
      </c>
      <c r="I20" s="56">
        <v>0</v>
      </c>
      <c r="J20" s="57">
        <v>0</v>
      </c>
      <c r="K20" s="57">
        <v>1.04</v>
      </c>
      <c r="L20" s="56">
        <v>0</v>
      </c>
      <c r="M20" s="56">
        <v>0</v>
      </c>
      <c r="N20" s="56">
        <v>0</v>
      </c>
      <c r="O20" s="56">
        <v>0</v>
      </c>
      <c r="P20" s="56">
        <v>0</v>
      </c>
      <c r="Q20" s="56">
        <v>132800</v>
      </c>
    </row>
    <row r="21" spans="2:17" ht="16" x14ac:dyDescent="0.2">
      <c r="B21" s="22" t="s">
        <v>33</v>
      </c>
      <c r="C21" s="20"/>
      <c r="D21" s="20">
        <v>2018</v>
      </c>
      <c r="E21" s="20" t="s">
        <v>35</v>
      </c>
      <c r="F21" s="70">
        <v>220449840</v>
      </c>
      <c r="G21" s="56">
        <v>53483940</v>
      </c>
      <c r="H21" s="56">
        <v>53483940</v>
      </c>
      <c r="I21" s="56">
        <v>53483940</v>
      </c>
      <c r="J21" s="57">
        <v>0</v>
      </c>
      <c r="K21" s="57">
        <v>1.04</v>
      </c>
      <c r="L21" s="56">
        <f>G21*(J21+K21)/100</f>
        <v>556232.97600000002</v>
      </c>
      <c r="M21" s="56">
        <f>((H21*J21)+(I21*K21))/100</f>
        <v>556232.97600000002</v>
      </c>
      <c r="N21" s="56">
        <f>L21-M21</f>
        <v>0</v>
      </c>
      <c r="O21" s="56">
        <v>0</v>
      </c>
      <c r="P21" s="56">
        <v>0</v>
      </c>
      <c r="Q21" s="56">
        <v>132800</v>
      </c>
    </row>
    <row r="22" spans="2:17" ht="16" x14ac:dyDescent="0.2">
      <c r="B22" s="22"/>
      <c r="C22" s="23" t="s">
        <v>36</v>
      </c>
      <c r="D22" s="20">
        <v>2019</v>
      </c>
      <c r="E22" s="20" t="s">
        <v>37</v>
      </c>
      <c r="F22" s="70">
        <v>233467755</v>
      </c>
      <c r="G22" s="56">
        <v>177166120</v>
      </c>
      <c r="H22" s="56">
        <v>177166120</v>
      </c>
      <c r="I22" s="56">
        <v>20000000</v>
      </c>
      <c r="J22" s="57">
        <v>0</v>
      </c>
      <c r="K22" s="57">
        <v>0.97</v>
      </c>
      <c r="L22" s="56">
        <f>G22*(J22+K22)/100</f>
        <v>1718511.3640000001</v>
      </c>
      <c r="M22" s="56">
        <f>((H22*J22)+(I22*K22))/100</f>
        <v>194000</v>
      </c>
      <c r="N22" s="56">
        <f>L22-M22</f>
        <v>1524511.3640000001</v>
      </c>
      <c r="O22" s="56">
        <v>1910939</v>
      </c>
      <c r="P22" s="56">
        <v>0</v>
      </c>
      <c r="Q22" s="56">
        <f>2043739-1910939</f>
        <v>132800</v>
      </c>
    </row>
    <row r="23" spans="2:17" ht="16" x14ac:dyDescent="0.2">
      <c r="B23" s="19"/>
      <c r="C23" s="23" t="s">
        <v>38</v>
      </c>
      <c r="D23" s="20">
        <v>2020</v>
      </c>
      <c r="E23" s="20" t="s">
        <v>39</v>
      </c>
      <c r="F23" s="70">
        <v>251843425</v>
      </c>
      <c r="G23" s="56">
        <v>193037950</v>
      </c>
      <c r="H23" s="56">
        <v>173536210</v>
      </c>
      <c r="I23" s="56">
        <v>20000000</v>
      </c>
      <c r="J23" s="57">
        <v>0</v>
      </c>
      <c r="K23" s="57">
        <v>0.96640000000000004</v>
      </c>
      <c r="L23" s="56">
        <f t="shared" ref="L23:L31" si="0">G23*(J23+K23)/100</f>
        <v>1865518.7487999999</v>
      </c>
      <c r="M23" s="56">
        <f t="shared" ref="M23:M31" si="1">((H23*J23)+(I23*K23))/100</f>
        <v>193280</v>
      </c>
      <c r="N23" s="56">
        <f t="shared" ref="N23:N31" si="2">L23-M23</f>
        <v>1672238.7487999999</v>
      </c>
      <c r="O23" s="56">
        <v>0</v>
      </c>
      <c r="P23" s="56">
        <v>0</v>
      </c>
      <c r="Q23" s="56">
        <v>132800</v>
      </c>
    </row>
    <row r="24" spans="2:17" ht="16" x14ac:dyDescent="0.2">
      <c r="B24" s="19"/>
      <c r="C24" s="24" t="s">
        <v>40</v>
      </c>
      <c r="D24" s="20">
        <v>2021</v>
      </c>
      <c r="E24" s="20" t="s">
        <v>41</v>
      </c>
      <c r="F24" s="70">
        <v>253780860</v>
      </c>
      <c r="G24" s="56">
        <v>215098890</v>
      </c>
      <c r="H24" s="56">
        <v>196116110</v>
      </c>
      <c r="I24" s="56">
        <v>20000000</v>
      </c>
      <c r="J24" s="57">
        <v>0</v>
      </c>
      <c r="K24" s="57">
        <v>0.91890000000000005</v>
      </c>
      <c r="L24" s="56">
        <f t="shared" si="0"/>
        <v>1976543.7002099999</v>
      </c>
      <c r="M24" s="56">
        <f t="shared" si="1"/>
        <v>183780</v>
      </c>
      <c r="N24" s="56">
        <f t="shared" si="2"/>
        <v>1792763.7002099999</v>
      </c>
      <c r="O24" s="56">
        <v>248213</v>
      </c>
      <c r="P24" s="56">
        <v>0</v>
      </c>
      <c r="Q24" s="56">
        <v>132800</v>
      </c>
    </row>
    <row r="25" spans="2:17" ht="16" x14ac:dyDescent="0.2">
      <c r="B25" s="19"/>
      <c r="C25" s="24" t="s">
        <v>42</v>
      </c>
      <c r="D25" s="20">
        <v>2022</v>
      </c>
      <c r="E25" s="20" t="s">
        <v>43</v>
      </c>
      <c r="F25" s="72">
        <v>253780860</v>
      </c>
      <c r="G25" s="72">
        <v>215281920</v>
      </c>
      <c r="H25" s="72">
        <v>196156430</v>
      </c>
      <c r="I25" s="72">
        <v>20000000</v>
      </c>
      <c r="J25" s="59">
        <v>0.5</v>
      </c>
      <c r="K25" s="59">
        <v>0.90149999999999997</v>
      </c>
      <c r="L25" s="58">
        <f t="shared" si="0"/>
        <v>3017176.1088</v>
      </c>
      <c r="M25" s="58">
        <f t="shared" si="1"/>
        <v>1161082.1499999999</v>
      </c>
      <c r="N25" s="58">
        <f t="shared" si="2"/>
        <v>1856093.9588000001</v>
      </c>
      <c r="O25" s="58">
        <v>0</v>
      </c>
      <c r="P25" s="58">
        <v>0</v>
      </c>
      <c r="Q25" s="58">
        <v>132800</v>
      </c>
    </row>
    <row r="26" spans="2:17" ht="16" x14ac:dyDescent="0.2">
      <c r="B26" s="19"/>
      <c r="C26" s="24" t="s">
        <v>44</v>
      </c>
      <c r="D26" s="20">
        <v>2023</v>
      </c>
      <c r="E26" s="20" t="s">
        <v>45</v>
      </c>
      <c r="F26" s="72">
        <v>253780860</v>
      </c>
      <c r="G26" s="72">
        <v>204517824</v>
      </c>
      <c r="H26" s="72">
        <v>186348608.5</v>
      </c>
      <c r="I26" s="72">
        <v>20000000</v>
      </c>
      <c r="J26" s="59">
        <v>0.5</v>
      </c>
      <c r="K26" s="59">
        <v>0.90149999999999997</v>
      </c>
      <c r="L26" s="58">
        <f t="shared" si="0"/>
        <v>2866317.3033599998</v>
      </c>
      <c r="M26" s="58">
        <f t="shared" si="1"/>
        <v>1112043.0425</v>
      </c>
      <c r="N26" s="58">
        <f t="shared" si="2"/>
        <v>1754274.2608599998</v>
      </c>
      <c r="O26" s="58">
        <v>0</v>
      </c>
      <c r="P26" s="58">
        <v>0</v>
      </c>
      <c r="Q26" s="58">
        <v>132800</v>
      </c>
    </row>
    <row r="27" spans="2:17" ht="16" x14ac:dyDescent="0.2">
      <c r="B27" s="25"/>
      <c r="C27" s="24" t="s">
        <v>46</v>
      </c>
      <c r="D27" s="20">
        <v>2024</v>
      </c>
      <c r="E27" s="20" t="s">
        <v>47</v>
      </c>
      <c r="F27" s="72">
        <v>253780860</v>
      </c>
      <c r="G27" s="72">
        <v>194291932.79999998</v>
      </c>
      <c r="H27" s="72">
        <v>177031178.07499999</v>
      </c>
      <c r="I27" s="72">
        <v>20000000</v>
      </c>
      <c r="J27" s="59">
        <v>0.5</v>
      </c>
      <c r="K27" s="59">
        <v>0.90149999999999997</v>
      </c>
      <c r="L27" s="58">
        <f t="shared" si="0"/>
        <v>2723001.4381919997</v>
      </c>
      <c r="M27" s="58">
        <f t="shared" si="1"/>
        <v>1065455.890375</v>
      </c>
      <c r="N27" s="58">
        <f t="shared" si="2"/>
        <v>1657545.5478169997</v>
      </c>
      <c r="O27" s="58">
        <v>0</v>
      </c>
      <c r="P27" s="58">
        <v>0</v>
      </c>
      <c r="Q27" s="58">
        <v>132800</v>
      </c>
    </row>
    <row r="28" spans="2:17" ht="16" x14ac:dyDescent="0.2">
      <c r="B28" s="26"/>
      <c r="C28" s="24" t="s">
        <v>48</v>
      </c>
      <c r="D28" s="20">
        <v>2025</v>
      </c>
      <c r="E28" s="20" t="s">
        <v>49</v>
      </c>
      <c r="F28" s="72">
        <v>253780860</v>
      </c>
      <c r="G28" s="72">
        <v>184577336.15999997</v>
      </c>
      <c r="H28" s="72">
        <v>168179619.17124999</v>
      </c>
      <c r="I28" s="72">
        <v>20000000</v>
      </c>
      <c r="J28" s="59">
        <v>0.5</v>
      </c>
      <c r="K28" s="59">
        <v>0.90149999999999997</v>
      </c>
      <c r="L28" s="58">
        <f t="shared" si="0"/>
        <v>2586851.3662823997</v>
      </c>
      <c r="M28" s="58">
        <f t="shared" si="1"/>
        <v>1021198.0958562499</v>
      </c>
      <c r="N28" s="58">
        <f t="shared" si="2"/>
        <v>1565653.2704261499</v>
      </c>
      <c r="O28" s="58">
        <v>0</v>
      </c>
      <c r="P28" s="58">
        <v>0</v>
      </c>
      <c r="Q28" s="58">
        <v>132800</v>
      </c>
    </row>
    <row r="29" spans="2:17" ht="16" x14ac:dyDescent="0.2">
      <c r="B29" s="19"/>
      <c r="C29" s="24" t="s">
        <v>50</v>
      </c>
      <c r="D29" s="20">
        <v>2026</v>
      </c>
      <c r="E29" s="20" t="s">
        <v>51</v>
      </c>
      <c r="F29" s="72">
        <v>253780860</v>
      </c>
      <c r="G29" s="72">
        <v>175348469.35199997</v>
      </c>
      <c r="H29" s="72">
        <v>159770638.21268749</v>
      </c>
      <c r="I29" s="72">
        <v>20000000</v>
      </c>
      <c r="J29" s="59">
        <v>0.5</v>
      </c>
      <c r="K29" s="59">
        <v>0.90149999999999997</v>
      </c>
      <c r="L29" s="58">
        <f t="shared" si="0"/>
        <v>2457508.7979682796</v>
      </c>
      <c r="M29" s="58">
        <f t="shared" si="1"/>
        <v>979153.19106343749</v>
      </c>
      <c r="N29" s="58">
        <f t="shared" si="2"/>
        <v>1478355.606904842</v>
      </c>
      <c r="O29" s="58">
        <v>0</v>
      </c>
      <c r="P29" s="58">
        <v>0</v>
      </c>
      <c r="Q29" s="58">
        <v>132800</v>
      </c>
    </row>
    <row r="30" spans="2:17" ht="16" x14ac:dyDescent="0.2">
      <c r="B30" s="19"/>
      <c r="C30" s="27" t="s">
        <v>52</v>
      </c>
      <c r="D30" s="20">
        <v>2027</v>
      </c>
      <c r="E30" s="20" t="s">
        <v>53</v>
      </c>
      <c r="F30" s="72">
        <v>253780860</v>
      </c>
      <c r="G30" s="72">
        <v>166581045.88439995</v>
      </c>
      <c r="H30" s="72">
        <v>151782106.30205312</v>
      </c>
      <c r="I30" s="72">
        <v>20000000</v>
      </c>
      <c r="J30" s="59">
        <v>0.5</v>
      </c>
      <c r="K30" s="59">
        <v>0.90149999999999997</v>
      </c>
      <c r="L30" s="58">
        <f t="shared" si="0"/>
        <v>2334633.358069865</v>
      </c>
      <c r="M30" s="58">
        <f t="shared" si="1"/>
        <v>939210.53151026566</v>
      </c>
      <c r="N30" s="58">
        <f t="shared" si="2"/>
        <v>1395422.8265595995</v>
      </c>
      <c r="O30" s="58">
        <v>0</v>
      </c>
      <c r="P30" s="58">
        <v>0</v>
      </c>
      <c r="Q30" s="58">
        <v>132800</v>
      </c>
    </row>
    <row r="31" spans="2:17" ht="16" x14ac:dyDescent="0.2">
      <c r="B31" s="19"/>
      <c r="C31" s="27" t="s">
        <v>54</v>
      </c>
      <c r="D31" s="20">
        <v>2028</v>
      </c>
      <c r="E31" s="20" t="s">
        <v>55</v>
      </c>
      <c r="F31" s="72">
        <v>253780860</v>
      </c>
      <c r="G31" s="72">
        <v>158251993.59017995</v>
      </c>
      <c r="H31" s="72">
        <v>144193000.98695046</v>
      </c>
      <c r="I31" s="72">
        <v>20000000</v>
      </c>
      <c r="J31" s="59">
        <v>0.5</v>
      </c>
      <c r="K31" s="59">
        <v>0.90149999999999997</v>
      </c>
      <c r="L31" s="58">
        <f t="shared" si="0"/>
        <v>2217901.6901663719</v>
      </c>
      <c r="M31" s="58">
        <f t="shared" si="1"/>
        <v>901265.00493475224</v>
      </c>
      <c r="N31" s="58">
        <f t="shared" si="2"/>
        <v>1316636.6852316195</v>
      </c>
      <c r="O31" s="58">
        <v>0</v>
      </c>
      <c r="P31" s="58">
        <v>0</v>
      </c>
      <c r="Q31" s="58">
        <v>132800</v>
      </c>
    </row>
    <row r="32" spans="2:17" ht="16" x14ac:dyDescent="0.2">
      <c r="B32" s="19"/>
      <c r="C32" s="21" t="s">
        <v>56</v>
      </c>
      <c r="D32" s="20">
        <v>2029</v>
      </c>
      <c r="E32" s="20" t="s">
        <v>57</v>
      </c>
      <c r="F32" s="72">
        <v>253780860</v>
      </c>
      <c r="G32" s="72">
        <v>150339393.91067094</v>
      </c>
      <c r="H32" s="72">
        <v>136983350.93760294</v>
      </c>
      <c r="I32" s="72">
        <v>136983350.93760294</v>
      </c>
      <c r="J32" s="59">
        <v>0.5</v>
      </c>
      <c r="K32" s="59">
        <v>0.90149999999999997</v>
      </c>
      <c r="L32" s="58">
        <f t="shared" ref="L32:L36" si="3">G32*(J32+K32)/100</f>
        <v>2107006.605658053</v>
      </c>
      <c r="M32" s="58">
        <f t="shared" ref="M32:M36" si="4">((H32*J32)+(I32*K32))/100</f>
        <v>1919821.6633905054</v>
      </c>
      <c r="N32" s="58">
        <f t="shared" ref="N32:N36" si="5">L32-M32</f>
        <v>187184.94226754759</v>
      </c>
      <c r="O32" s="58">
        <v>0</v>
      </c>
      <c r="P32" s="58">
        <v>0</v>
      </c>
      <c r="Q32" s="58">
        <v>132800</v>
      </c>
    </row>
    <row r="33" spans="2:17" ht="16" x14ac:dyDescent="0.2">
      <c r="B33" s="19"/>
      <c r="C33" s="21" t="s">
        <v>58</v>
      </c>
      <c r="D33" s="20">
        <v>2030</v>
      </c>
      <c r="E33" s="20" t="s">
        <v>59</v>
      </c>
      <c r="F33" s="72">
        <v>253780860</v>
      </c>
      <c r="G33" s="72">
        <v>142822424.21513739</v>
      </c>
      <c r="H33" s="72">
        <v>130134183.39072278</v>
      </c>
      <c r="I33" s="72">
        <v>130134183.39072278</v>
      </c>
      <c r="J33" s="59">
        <v>0.5</v>
      </c>
      <c r="K33" s="59">
        <v>0.90149999999999997</v>
      </c>
      <c r="L33" s="58">
        <f t="shared" si="3"/>
        <v>2001656.2753751504</v>
      </c>
      <c r="M33" s="58">
        <f t="shared" si="4"/>
        <v>1823830.5802209796</v>
      </c>
      <c r="N33" s="58">
        <f t="shared" si="5"/>
        <v>177825.69515417074</v>
      </c>
      <c r="O33" s="58">
        <v>0</v>
      </c>
      <c r="P33" s="58">
        <v>0</v>
      </c>
      <c r="Q33" s="58">
        <v>132800</v>
      </c>
    </row>
    <row r="34" spans="2:17" ht="16" x14ac:dyDescent="0.2">
      <c r="B34" s="19"/>
      <c r="C34" s="21" t="s">
        <v>60</v>
      </c>
      <c r="D34" s="20">
        <v>2031</v>
      </c>
      <c r="E34" s="20" t="s">
        <v>61</v>
      </c>
      <c r="F34" s="72">
        <v>253780860</v>
      </c>
      <c r="G34" s="72">
        <v>135681303.00438052</v>
      </c>
      <c r="H34" s="72">
        <v>123627474.22118664</v>
      </c>
      <c r="I34" s="72">
        <v>123627474.22118664</v>
      </c>
      <c r="J34" s="59">
        <v>0.5</v>
      </c>
      <c r="K34" s="59">
        <v>0.90149999999999997</v>
      </c>
      <c r="L34" s="58">
        <f t="shared" si="3"/>
        <v>1901573.4616063929</v>
      </c>
      <c r="M34" s="58">
        <f t="shared" si="4"/>
        <v>1732639.0512099308</v>
      </c>
      <c r="N34" s="58">
        <f t="shared" si="5"/>
        <v>168934.41039646207</v>
      </c>
      <c r="O34" s="58">
        <v>0</v>
      </c>
      <c r="P34" s="58">
        <v>0</v>
      </c>
      <c r="Q34" s="58">
        <v>132800</v>
      </c>
    </row>
    <row r="35" spans="2:17" ht="16" x14ac:dyDescent="0.2">
      <c r="B35" s="19"/>
      <c r="C35" s="21" t="s">
        <v>62</v>
      </c>
      <c r="D35" s="20">
        <v>2032</v>
      </c>
      <c r="E35" s="20" t="s">
        <v>63</v>
      </c>
      <c r="F35" s="72">
        <v>253780860</v>
      </c>
      <c r="G35" s="72">
        <v>128897237.85416149</v>
      </c>
      <c r="H35" s="72">
        <v>117446100.51012731</v>
      </c>
      <c r="I35" s="72">
        <v>117446100.51012731</v>
      </c>
      <c r="J35" s="59">
        <v>0.5</v>
      </c>
      <c r="K35" s="59">
        <v>0.90149999999999997</v>
      </c>
      <c r="L35" s="58">
        <f t="shared" si="3"/>
        <v>1806494.7885260731</v>
      </c>
      <c r="M35" s="58">
        <f t="shared" si="4"/>
        <v>1646007.098649434</v>
      </c>
      <c r="N35" s="58">
        <f t="shared" si="5"/>
        <v>160487.68987663905</v>
      </c>
      <c r="O35" s="58">
        <v>0</v>
      </c>
      <c r="P35" s="58">
        <v>0</v>
      </c>
      <c r="Q35" s="58">
        <v>0</v>
      </c>
    </row>
    <row r="36" spans="2:17" ht="16" x14ac:dyDescent="0.2">
      <c r="B36" s="19"/>
      <c r="C36" s="21" t="s">
        <v>64</v>
      </c>
      <c r="D36" s="20">
        <v>2033</v>
      </c>
      <c r="E36" s="20" t="s">
        <v>65</v>
      </c>
      <c r="F36" s="72">
        <v>253780860</v>
      </c>
      <c r="G36" s="72">
        <v>122452375.96145341</v>
      </c>
      <c r="H36" s="72">
        <v>111573795.48462093</v>
      </c>
      <c r="I36" s="72">
        <v>111573795.48462093</v>
      </c>
      <c r="J36" s="59">
        <v>0.5</v>
      </c>
      <c r="K36" s="59">
        <v>0.90149999999999997</v>
      </c>
      <c r="L36" s="58">
        <f t="shared" si="3"/>
        <v>1716170.0490997697</v>
      </c>
      <c r="M36" s="58">
        <f t="shared" si="4"/>
        <v>1563706.7437169624</v>
      </c>
      <c r="N36" s="58">
        <f t="shared" si="5"/>
        <v>152463.30538280727</v>
      </c>
      <c r="O36" s="58">
        <v>0</v>
      </c>
      <c r="P36" s="58">
        <v>0</v>
      </c>
      <c r="Q36" s="58">
        <v>0</v>
      </c>
    </row>
    <row r="37" spans="2:17" x14ac:dyDescent="0.2">
      <c r="B37" s="19"/>
      <c r="C37" s="20"/>
      <c r="D37" s="20">
        <v>2034</v>
      </c>
      <c r="E37" s="20" t="s">
        <v>66</v>
      </c>
      <c r="F37" s="58"/>
      <c r="G37" s="58"/>
      <c r="H37" s="58"/>
      <c r="I37" s="58"/>
      <c r="J37" s="59"/>
      <c r="K37" s="59"/>
      <c r="L37" s="58"/>
      <c r="M37" s="58"/>
      <c r="N37" s="58"/>
      <c r="O37" s="58"/>
      <c r="P37" s="58"/>
      <c r="Q37" s="58"/>
    </row>
    <row r="38" spans="2:17" x14ac:dyDescent="0.2">
      <c r="B38" s="19"/>
      <c r="C38" s="20"/>
      <c r="D38" s="20">
        <v>2035</v>
      </c>
      <c r="E38" s="20" t="s">
        <v>67</v>
      </c>
      <c r="F38" s="58"/>
      <c r="G38" s="58"/>
      <c r="H38" s="58"/>
      <c r="I38" s="58"/>
      <c r="J38" s="59"/>
      <c r="K38" s="59"/>
      <c r="L38" s="58"/>
      <c r="M38" s="58"/>
      <c r="N38" s="58"/>
      <c r="O38" s="58"/>
      <c r="P38" s="58"/>
      <c r="Q38" s="58"/>
    </row>
    <row r="39" spans="2:17" x14ac:dyDescent="0.2">
      <c r="B39" s="19"/>
      <c r="C39" s="20"/>
      <c r="D39" s="20">
        <v>2036</v>
      </c>
      <c r="E39" s="20" t="s">
        <v>68</v>
      </c>
      <c r="F39" s="58"/>
      <c r="G39" s="58"/>
      <c r="H39" s="58"/>
      <c r="I39" s="58"/>
      <c r="J39" s="59"/>
      <c r="K39" s="59"/>
      <c r="L39" s="58"/>
      <c r="M39" s="58"/>
      <c r="N39" s="58"/>
      <c r="O39" s="58"/>
      <c r="P39" s="58"/>
      <c r="Q39" s="58"/>
    </row>
    <row r="40" spans="2:17" x14ac:dyDescent="0.2">
      <c r="B40" s="19"/>
      <c r="C40" s="20"/>
      <c r="D40" s="20">
        <v>2037</v>
      </c>
      <c r="E40" s="20" t="s">
        <v>69</v>
      </c>
      <c r="F40" s="58"/>
      <c r="G40" s="58"/>
      <c r="H40" s="58"/>
      <c r="I40" s="58"/>
      <c r="J40" s="59"/>
      <c r="K40" s="59"/>
      <c r="L40" s="58"/>
      <c r="M40" s="58"/>
      <c r="N40" s="58"/>
      <c r="O40" s="58"/>
      <c r="P40" s="58"/>
      <c r="Q40" s="58"/>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253780860</v>
      </c>
      <c r="G60" s="19"/>
      <c r="H60" s="19"/>
      <c r="I60" s="19"/>
      <c r="J60" s="19"/>
      <c r="K60" s="19"/>
      <c r="L60" s="19"/>
      <c r="M60" s="19"/>
      <c r="N60" s="30">
        <f>SUM(N16:N58)</f>
        <v>16860392.012686837</v>
      </c>
      <c r="O60" s="30">
        <f>SUM(O16:O58)</f>
        <v>2159152</v>
      </c>
      <c r="P60" s="30">
        <f>SUM(P16:P58)</f>
        <v>0</v>
      </c>
      <c r="Q60" s="30">
        <f>SUM(Q16:Q58)</f>
        <v>1992000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2022-09-05T16:15:16Z</dcterms:modified>
</cp:coreProperties>
</file>