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77757C61-8EC8-450E-8F83-87CE2C133093}" xr6:coauthVersionLast="47" xr6:coauthVersionMax="47" xr10:uidLastSave="{00000000-0000-0000-0000-000000000000}"/>
  <bookViews>
    <workbookView xWindow="-120" yWindow="-120" windowWidth="29040" windowHeight="15840" xr2:uid="{A684FEC2-BB71-446D-BEBB-6FE7D59BEDD2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N58" i="1"/>
  <c r="M58" i="1"/>
  <c r="N57" i="1"/>
  <c r="M57" i="1"/>
  <c r="L57" i="1"/>
  <c r="N55" i="1"/>
  <c r="M55" i="1"/>
  <c r="L55" i="1"/>
  <c r="L54" i="1"/>
  <c r="N53" i="1"/>
  <c r="N52" i="1"/>
  <c r="M52" i="1"/>
  <c r="L52" i="1"/>
  <c r="N51" i="1"/>
  <c r="L51" i="1"/>
  <c r="N50" i="1"/>
  <c r="M50" i="1"/>
  <c r="N49" i="1"/>
  <c r="M49" i="1"/>
  <c r="L49" i="1"/>
  <c r="N47" i="1"/>
  <c r="M47" i="1"/>
  <c r="L47" i="1"/>
  <c r="M46" i="1"/>
  <c r="L46" i="1"/>
  <c r="N45" i="1"/>
  <c r="N44" i="1"/>
  <c r="M44" i="1"/>
  <c r="L44" i="1"/>
  <c r="N43" i="1"/>
  <c r="L43" i="1"/>
  <c r="N42" i="1"/>
  <c r="M42" i="1"/>
  <c r="N41" i="1"/>
  <c r="M41" i="1"/>
  <c r="L41" i="1"/>
  <c r="N39" i="1"/>
  <c r="M39" i="1"/>
  <c r="L39" i="1"/>
  <c r="M38" i="1"/>
  <c r="L38" i="1"/>
  <c r="N37" i="1"/>
  <c r="N36" i="1"/>
  <c r="M36" i="1"/>
  <c r="L36" i="1"/>
  <c r="M34" i="1"/>
  <c r="M31" i="1"/>
  <c r="M26" i="1"/>
  <c r="M25" i="1"/>
  <c r="L23" i="1"/>
  <c r="M23" i="1"/>
  <c r="M18" i="1"/>
  <c r="L18" i="1"/>
  <c r="M17" i="1"/>
  <c r="L17" i="1"/>
  <c r="N16" i="1"/>
  <c r="L16" i="1"/>
  <c r="M16" i="1"/>
  <c r="F60" i="1"/>
  <c r="L22" i="1" l="1"/>
  <c r="M30" i="1"/>
  <c r="N30" i="1" s="1"/>
  <c r="L31" i="1"/>
  <c r="N31" i="1" s="1"/>
  <c r="N18" i="1"/>
  <c r="N23" i="1"/>
  <c r="L25" i="1"/>
  <c r="N25" i="1" s="1"/>
  <c r="L33" i="1"/>
  <c r="L35" i="1"/>
  <c r="L30" i="1"/>
  <c r="M33" i="1"/>
  <c r="L21" i="1"/>
  <c r="M22" i="1"/>
  <c r="L27" i="1"/>
  <c r="N27" i="1" s="1"/>
  <c r="L29" i="1"/>
  <c r="N33" i="1"/>
  <c r="M54" i="1"/>
  <c r="N17" i="1"/>
  <c r="L19" i="1"/>
  <c r="N22" i="1"/>
  <c r="L24" i="1"/>
  <c r="N24" i="1" s="1"/>
  <c r="O60" i="1"/>
  <c r="M27" i="1"/>
  <c r="L32" i="1"/>
  <c r="M35" i="1"/>
  <c r="N38" i="1"/>
  <c r="L40" i="1"/>
  <c r="M43" i="1"/>
  <c r="N46" i="1"/>
  <c r="L48" i="1"/>
  <c r="M51" i="1"/>
  <c r="N54" i="1"/>
  <c r="L56" i="1"/>
  <c r="M19" i="1"/>
  <c r="M24" i="1"/>
  <c r="M32" i="1"/>
  <c r="N32" i="1" s="1"/>
  <c r="L37" i="1"/>
  <c r="M40" i="1"/>
  <c r="L45" i="1"/>
  <c r="M48" i="1"/>
  <c r="L53" i="1"/>
  <c r="M56" i="1"/>
  <c r="N19" i="1"/>
  <c r="L26" i="1"/>
  <c r="N26" i="1" s="1"/>
  <c r="L34" i="1"/>
  <c r="N34" i="1" s="1"/>
  <c r="M37" i="1"/>
  <c r="N40" i="1"/>
  <c r="L42" i="1"/>
  <c r="M45" i="1"/>
  <c r="N48" i="1"/>
  <c r="L50" i="1"/>
  <c r="M53" i="1"/>
  <c r="N56" i="1"/>
  <c r="L58" i="1"/>
  <c r="N35" i="1" l="1"/>
  <c r="M29" i="1"/>
  <c r="M28" i="1"/>
  <c r="L28" i="1"/>
  <c r="N28" i="1" s="1"/>
  <c r="N29" i="1"/>
  <c r="Q60" i="1"/>
  <c r="L20" i="1"/>
  <c r="M20" i="1"/>
  <c r="M21" i="1"/>
  <c r="N21" i="1" s="1"/>
  <c r="N20" i="1" l="1"/>
  <c r="N60" i="1" s="1"/>
</calcChain>
</file>

<file path=xl/sharedStrings.xml><?xml version="1.0" encoding="utf-8"?>
<sst xmlns="http://schemas.openxmlformats.org/spreadsheetml/2006/main" count="405" uniqueCount="119">
  <si>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</si>
  <si>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</si>
  <si>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</si>
  <si>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</si>
  <si>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</si>
  <si>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</si>
  <si>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</si>
  <si>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</si>
  <si>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</si>
  <si>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</si>
  <si>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</si>
  <si>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</si>
  <si>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</si>
  <si>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</si>
  <si>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</si>
  <si>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</si>
  <si>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</si>
  <si>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</si>
  <si>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</si>
  <si>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</si>
  <si>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</si>
  <si>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</si>
  <si>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</si>
  <si>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</si>
  <si>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</si>
  <si>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</si>
  <si>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</si>
  <si>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</si>
  <si>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</si>
  <si>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</si>
  <si>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</si>
  <si>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</si>
  <si>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</si>
  <si>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</si>
  <si>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</si>
  <si>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</si>
  <si>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</si>
  <si>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</si>
  <si>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</si>
  <si>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</si>
  <si>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</si>
  <si>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</si>
  <si>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</si>
  <si>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</si>
  <si>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</si>
  <si>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</si>
  <si>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</si>
  <si>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</si>
  <si>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</si>
  <si>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</si>
  <si>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</si>
  <si>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</si>
  <si>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</si>
  <si>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</si>
  <si>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</si>
  <si>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</si>
  <si>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</si>
  <si>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</si>
  <si>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</si>
  <si>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</si>
  <si>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</si>
  <si>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</si>
  <si>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</si>
  <si>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</si>
  <si>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</si>
  <si>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</si>
  <si>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</si>
  <si>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</si>
  <si>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</si>
  <si>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</si>
  <si>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</si>
  <si>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</si>
  <si>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</si>
  <si>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</si>
  <si>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</si>
  <si>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</si>
  <si>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</si>
  <si>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</si>
  <si>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</si>
  <si>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</si>
  <si>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</si>
  <si>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</si>
  <si>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</si>
  <si>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</si>
  <si>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</si>
  <si>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</si>
  <si>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</si>
  <si>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</si>
  <si>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</si>
  <si>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</si>
  <si>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</si>
  <si>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</si>
  <si>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</si>
  <si>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</si>
  <si>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</si>
  <si>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</si>
  <si>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[Wind] Renewable Energy Electric Generation</t>
  </si>
  <si>
    <t>Huckabay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</si>
  <si>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</si>
  <si>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</si>
  <si>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</si>
  <si>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</si>
  <si>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</si>
  <si>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</si>
  <si>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</si>
  <si>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</si>
  <si>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</si>
  <si>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</si>
  <si>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</si>
  <si>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</si>
  <si>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</si>
  <si>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</si>
  <si>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</si>
  <si>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</si>
  <si>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</si>
  <si>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</si>
  <si>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10-20-2016</t>
  </si>
  <si>
    <t>072908</t>
  </si>
  <si>
    <t>Buckthorn Wind Project,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</si>
</sst>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2"/>
    <xf numFmtId="0" fontId="3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3" fillId="0" borderId="1" xfId="2" applyBorder="1" applyAlignment="1">
      <alignment horizontal="right"/>
    </xf>
    <xf numFmtId="164" fontId="3" fillId="0" borderId="2" xfId="2" applyNumberFormat="1" applyBorder="1" applyAlignment="1">
      <alignment horizontal="center"/>
    </xf>
    <xf numFmtId="0" fontId="3" fillId="0" borderId="3" xfId="2" applyBorder="1"/>
    <xf numFmtId="0" fontId="3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3" fillId="0" borderId="0" xfId="2" applyNumberFormat="1"/>
    <xf numFmtId="0" fontId="3" fillId="0" borderId="0" xfId="2" applyAlignment="1">
      <alignment horizontal="right"/>
    </xf>
    <xf numFmtId="165" fontId="3" fillId="0" borderId="0" xfId="2" applyNumberFormat="1"/>
    <xf numFmtId="1" fontId="3" fillId="0" borderId="0" xfId="2" applyNumberFormat="1"/>
    <xf numFmtId="0" fontId="3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2" xfId="2" applyBorder="1" applyAlignment="1">
      <alignment horizontal="center"/>
    </xf>
    <xf numFmtId="165" fontId="3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3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3" fillId="2" borderId="2" xfId="2" applyFill="1" applyBorder="1" applyAlignment="1">
      <alignment horizontal="right"/>
    </xf>
    <xf numFmtId="165" fontId="3" fillId="3" borderId="2" xfId="2" applyNumberFormat="1" applyFill="1" applyBorder="1" applyAlignment="1">
      <alignment horizontal="right"/>
    </xf>
    <xf numFmtId="167" fontId="3" fillId="3" borderId="2" xfId="2" applyNumberFormat="1" applyFill="1" applyBorder="1" applyAlignment="1">
      <alignment horizontal="right"/>
    </xf>
    <xf numFmtId="168" fontId="3" fillId="3" borderId="2" xfId="2" applyNumberFormat="1" applyFill="1" applyBorder="1" applyAlignment="1">
      <alignment horizontal="right"/>
    </xf>
    <xf numFmtId="0" fontId="3" fillId="0" borderId="2" xfId="2" applyBorder="1"/>
    <xf numFmtId="165" fontId="3" fillId="0" borderId="2" xfId="2" applyNumberFormat="1" applyBorder="1"/>
    <xf numFmtId="165" fontId="3" fillId="0" borderId="2" xfId="2" applyNumberFormat="1" applyBorder="1" applyAlignment="1">
      <alignment horizontal="center"/>
    </xf>
    <xf numFmtId="0" fontId="3" fillId="0" borderId="5" xfId="2" applyBorder="1" applyAlignment="1">
      <alignment horizontal="left"/>
    </xf>
    <xf numFmtId="0" fontId="3" fillId="0" borderId="5" xfId="2" applyBorder="1"/>
    <xf numFmtId="0" fontId="9" fillId="2" borderId="2" xfId="2" applyFont="1" applyFill="1" applyBorder="1" applyAlignment="1">
      <alignment horizontal="left"/>
    </xf>
    <xf numFmtId="0" fontId="3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3" fillId="3" borderId="0" xfId="2" applyFill="1"/>
    <xf numFmtId="0" fontId="9" fillId="0" borderId="0" xfId="2" applyFont="1" applyAlignment="1">
      <alignment horizontal="left"/>
    </xf>
    <xf numFmtId="0" fontId="1" fillId="0" borderId="6" xfId="1" applyFill="1" applyBorder="1" applyAlignment="1">
      <alignment horizontal="left"/>
    </xf>
  </cellXfs>
  <cellStyles count="4">
    <cellStyle name="Currency 3" xfId="3" xr:uid="{F8FC89B1-98B5-4347-8BA8-DD0C92288A66}"/>
    <cellStyle name="Hyperlink" xfId="1" builtinId="8"/>
    <cellStyle name="Normal" xfId="0" builtinId="0"/>
    <cellStyle name="Normal 5" xfId="2" xr:uid="{2CD9F33F-6A2A-480F-8F1F-BE33EAD1D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66E0-551B-43AF-AA50-D32DB91C23D0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O41" sqref="O41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1126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10000000</v>
      </c>
    </row>
    <row r="9" spans="1:19" x14ac:dyDescent="0.25">
      <c r="G9" s="15" t="s">
        <v>9</v>
      </c>
      <c r="H9" s="14" t="s">
        <v>116</v>
      </c>
      <c r="I9" s="11"/>
      <c r="K9" s="14"/>
    </row>
    <row r="10" spans="1:19" x14ac:dyDescent="0.25">
      <c r="G10" s="15" t="s">
        <v>10</v>
      </c>
      <c r="H10" s="17">
        <v>2017</v>
      </c>
      <c r="I10" s="11"/>
      <c r="O10" s="2" t="s">
        <v>11</v>
      </c>
    </row>
    <row r="11" spans="1:19" x14ac:dyDescent="0.25">
      <c r="G11" s="15" t="s">
        <v>12</v>
      </c>
      <c r="H11" s="17">
        <v>2018</v>
      </c>
    </row>
    <row r="12" spans="1:19" x14ac:dyDescent="0.25">
      <c r="A12" s="18"/>
      <c r="G12" s="19" t="s">
        <v>13</v>
      </c>
      <c r="H12" s="17">
        <v>2017</v>
      </c>
      <c r="I12" s="2" t="s">
        <v>14</v>
      </c>
    </row>
    <row r="13" spans="1:19" x14ac:dyDescent="0.25">
      <c r="G13" s="19" t="s">
        <v>15</v>
      </c>
      <c r="H13" s="17">
        <v>2032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98</v>
      </c>
      <c r="C16" s="25" t="s">
        <v>98</v>
      </c>
      <c r="D16" s="25">
        <v>2013</v>
      </c>
      <c r="E16" s="25" t="s">
        <v>33</v>
      </c>
      <c r="F16" s="26" t="s">
        <v>98</v>
      </c>
      <c r="G16" s="26" t="s">
        <v>98</v>
      </c>
      <c r="H16" s="26" t="s">
        <v>98</v>
      </c>
      <c r="I16" s="26" t="s">
        <v>98</v>
      </c>
      <c r="J16" s="27" t="s">
        <v>98</v>
      </c>
      <c r="K16" s="28" t="s">
        <v>98</v>
      </c>
      <c r="L16" s="29" t="str">
        <f>IF(H16="","",((J16+K16)/100)*H16)</f>
        <v/>
      </c>
      <c r="M16" s="30" t="str">
        <f>IF(H16="","",(J16/100)*H16+(K16/100)*I16)</f>
        <v/>
      </c>
      <c r="N16" s="26" t="str">
        <f>IF(H16="","",L16-M16)</f>
        <v/>
      </c>
      <c r="O16" s="26" t="s">
        <v>98</v>
      </c>
      <c r="P16" s="26"/>
      <c r="Q16" s="26" t="s">
        <v>98</v>
      </c>
    </row>
    <row r="17" spans="2:17" ht="15.75" customHeight="1" x14ac:dyDescent="0.25">
      <c r="B17" s="25" t="s">
        <v>98</v>
      </c>
      <c r="C17" s="25" t="s">
        <v>98</v>
      </c>
      <c r="D17" s="25">
        <v>2014</v>
      </c>
      <c r="E17" s="25" t="s">
        <v>34</v>
      </c>
      <c r="F17" s="26" t="s">
        <v>98</v>
      </c>
      <c r="G17" s="26" t="s">
        <v>98</v>
      </c>
      <c r="H17" s="26" t="s">
        <v>98</v>
      </c>
      <c r="I17" s="26" t="s">
        <v>98</v>
      </c>
      <c r="J17" s="28" t="s">
        <v>98</v>
      </c>
      <c r="K17" s="28" t="s">
        <v>98</v>
      </c>
      <c r="L17" s="26" t="str">
        <f t="shared" ref="L17:L58" si="0">IF(H17="","",((J17+K17)/100)*H17)</f>
        <v/>
      </c>
      <c r="M17" s="26" t="str">
        <f t="shared" ref="M17:M58" si="1">IF(H17="","",(J17/100)*H17+(K17/100)*I17)</f>
        <v/>
      </c>
      <c r="N17" s="26" t="str">
        <f t="shared" ref="N17:N58" si="2">IF(H17="","",L17-M17)</f>
        <v/>
      </c>
      <c r="O17" s="26" t="s">
        <v>98</v>
      </c>
      <c r="P17" s="26"/>
      <c r="Q17" s="26" t="s">
        <v>98</v>
      </c>
    </row>
    <row r="18" spans="2:17" x14ac:dyDescent="0.25">
      <c r="B18" s="25" t="s">
        <v>98</v>
      </c>
      <c r="C18" s="25" t="s">
        <v>98</v>
      </c>
      <c r="D18" s="25">
        <v>2015</v>
      </c>
      <c r="E18" s="25" t="s">
        <v>35</v>
      </c>
      <c r="F18" s="26" t="s">
        <v>98</v>
      </c>
      <c r="G18" s="26" t="s">
        <v>98</v>
      </c>
      <c r="H18" s="26" t="s">
        <v>98</v>
      </c>
      <c r="I18" s="26" t="s">
        <v>98</v>
      </c>
      <c r="J18" s="28" t="s">
        <v>98</v>
      </c>
      <c r="K18" s="28" t="s">
        <v>98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98</v>
      </c>
      <c r="P18" s="26"/>
      <c r="Q18" s="26" t="s">
        <v>98</v>
      </c>
    </row>
    <row r="19" spans="2:17" x14ac:dyDescent="0.25">
      <c r="B19" s="25" t="s">
        <v>98</v>
      </c>
      <c r="C19" s="25" t="s">
        <v>98</v>
      </c>
      <c r="D19" s="25">
        <v>2016</v>
      </c>
      <c r="E19" s="25" t="s">
        <v>36</v>
      </c>
      <c r="F19" s="26" t="s">
        <v>98</v>
      </c>
      <c r="G19" s="26" t="s">
        <v>98</v>
      </c>
      <c r="H19" s="26" t="s">
        <v>98</v>
      </c>
      <c r="I19" s="26" t="s">
        <v>98</v>
      </c>
      <c r="J19" s="28" t="s">
        <v>98</v>
      </c>
      <c r="K19" s="28" t="s">
        <v>98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98</v>
      </c>
      <c r="P19" s="26"/>
      <c r="Q19" s="26">
        <v>50000</v>
      </c>
    </row>
    <row r="20" spans="2:17" x14ac:dyDescent="0.25">
      <c r="B20" s="25" t="s">
        <v>99</v>
      </c>
      <c r="C20" s="25" t="s">
        <v>98</v>
      </c>
      <c r="D20" s="25">
        <v>2017</v>
      </c>
      <c r="E20" s="25" t="s">
        <v>37</v>
      </c>
      <c r="F20" s="26">
        <v>124400066</v>
      </c>
      <c r="G20" s="26">
        <v>0</v>
      </c>
      <c r="H20" s="26">
        <v>0</v>
      </c>
      <c r="I20" s="26">
        <v>0</v>
      </c>
      <c r="J20" s="28">
        <v>0</v>
      </c>
      <c r="K20" s="28">
        <v>1.04</v>
      </c>
      <c r="L20" s="26">
        <f t="shared" si="0"/>
        <v>0</v>
      </c>
      <c r="M20" s="26">
        <f>ROUND(IF(H20="","",(J20/100)*H20+(K20/100)*I20),0)</f>
        <v>0</v>
      </c>
      <c r="N20" s="26">
        <f>ROUND(IF(H20="","",L20-M20),0)</f>
        <v>0</v>
      </c>
      <c r="O20" s="26">
        <v>0</v>
      </c>
      <c r="P20" s="26"/>
      <c r="Q20" s="26">
        <v>50000</v>
      </c>
    </row>
    <row r="21" spans="2:17" x14ac:dyDescent="0.25">
      <c r="B21" s="25" t="s">
        <v>100</v>
      </c>
      <c r="C21" s="25" t="s">
        <v>101</v>
      </c>
      <c r="D21" s="25">
        <v>2018</v>
      </c>
      <c r="E21" s="25" t="s">
        <v>38</v>
      </c>
      <c r="F21" s="26">
        <v>124400066</v>
      </c>
      <c r="G21" s="26">
        <v>121709320</v>
      </c>
      <c r="H21" s="26">
        <v>121709320</v>
      </c>
      <c r="I21" s="26">
        <v>10000000</v>
      </c>
      <c r="J21" s="28">
        <v>0</v>
      </c>
      <c r="K21" s="28">
        <v>1.04</v>
      </c>
      <c r="L21" s="26">
        <f t="shared" si="0"/>
        <v>1265776.9279999998</v>
      </c>
      <c r="M21" s="26">
        <f t="shared" ref="M21:M35" si="3">ROUND(IF(H21="","",(J21/100)*H21+(K21/100)*I21),0)</f>
        <v>104000</v>
      </c>
      <c r="N21" s="26">
        <f t="shared" ref="N21:N35" si="4">ROUND(IF(H21="","",L21-M21),0)</f>
        <v>1161777</v>
      </c>
      <c r="O21" s="26">
        <v>1249605</v>
      </c>
      <c r="P21" s="26"/>
      <c r="Q21" s="26">
        <v>0</v>
      </c>
    </row>
    <row r="22" spans="2:17" x14ac:dyDescent="0.25">
      <c r="B22" s="25" t="s">
        <v>98</v>
      </c>
      <c r="C22" s="25" t="s">
        <v>102</v>
      </c>
      <c r="D22" s="25">
        <v>2019</v>
      </c>
      <c r="E22" s="25" t="s">
        <v>39</v>
      </c>
      <c r="F22" s="26">
        <v>124400066</v>
      </c>
      <c r="G22" s="26">
        <v>110748650</v>
      </c>
      <c r="H22" s="26">
        <v>110748650</v>
      </c>
      <c r="I22" s="26">
        <v>10000000</v>
      </c>
      <c r="J22" s="28">
        <v>0.26</v>
      </c>
      <c r="K22" s="28">
        <v>0.97</v>
      </c>
      <c r="L22" s="26">
        <f t="shared" si="0"/>
        <v>1362208.395</v>
      </c>
      <c r="M22" s="26">
        <f t="shared" si="3"/>
        <v>384946</v>
      </c>
      <c r="N22" s="26">
        <f t="shared" si="4"/>
        <v>977262</v>
      </c>
      <c r="O22" s="26">
        <v>0</v>
      </c>
      <c r="P22" s="26"/>
      <c r="Q22" s="26">
        <v>100000</v>
      </c>
    </row>
    <row r="23" spans="2:17" x14ac:dyDescent="0.25">
      <c r="B23" s="25" t="s">
        <v>98</v>
      </c>
      <c r="C23" s="25" t="s">
        <v>103</v>
      </c>
      <c r="D23" s="25">
        <v>2020</v>
      </c>
      <c r="E23" s="25" t="s">
        <v>40</v>
      </c>
      <c r="F23" s="26">
        <v>124400066</v>
      </c>
      <c r="G23" s="26">
        <v>99661160</v>
      </c>
      <c r="H23" s="26">
        <v>99661160</v>
      </c>
      <c r="I23" s="26">
        <v>10000000</v>
      </c>
      <c r="J23" s="28">
        <v>0.254</v>
      </c>
      <c r="K23" s="28">
        <v>0.96640000000000004</v>
      </c>
      <c r="L23" s="26">
        <f t="shared" si="0"/>
        <v>1216264.7966400001</v>
      </c>
      <c r="M23" s="26">
        <f t="shared" si="3"/>
        <v>349779</v>
      </c>
      <c r="N23" s="26">
        <f t="shared" si="4"/>
        <v>866486</v>
      </c>
      <c r="O23" s="26">
        <v>0</v>
      </c>
      <c r="P23" s="26"/>
      <c r="Q23" s="26">
        <v>50000</v>
      </c>
    </row>
    <row r="24" spans="2:17" x14ac:dyDescent="0.25">
      <c r="B24" s="25" t="s">
        <v>98</v>
      </c>
      <c r="C24" s="25" t="s">
        <v>104</v>
      </c>
      <c r="D24" s="25">
        <v>2021</v>
      </c>
      <c r="E24" s="25" t="s">
        <v>41</v>
      </c>
      <c r="F24" s="26">
        <v>124400066</v>
      </c>
      <c r="G24" s="26">
        <v>81962000</v>
      </c>
      <c r="H24" s="26">
        <v>81962000</v>
      </c>
      <c r="I24" s="26">
        <v>10000000</v>
      </c>
      <c r="J24" s="28">
        <v>0.23150000000000001</v>
      </c>
      <c r="K24" s="28">
        <v>0.96340000000000003</v>
      </c>
      <c r="L24" s="26">
        <f t="shared" si="0"/>
        <v>979363.93800000008</v>
      </c>
      <c r="M24" s="26">
        <f t="shared" si="3"/>
        <v>286082</v>
      </c>
      <c r="N24" s="26">
        <f t="shared" si="4"/>
        <v>693282</v>
      </c>
      <c r="O24" s="26">
        <v>0</v>
      </c>
      <c r="P24" s="26"/>
      <c r="Q24" s="26">
        <v>50000</v>
      </c>
    </row>
    <row r="25" spans="2:17" x14ac:dyDescent="0.25">
      <c r="B25" s="25" t="s">
        <v>98</v>
      </c>
      <c r="C25" s="25" t="s">
        <v>105</v>
      </c>
      <c r="D25" s="25">
        <v>2022</v>
      </c>
      <c r="E25" s="25" t="s">
        <v>42</v>
      </c>
      <c r="F25" s="31">
        <v>124400066</v>
      </c>
      <c r="G25" s="31">
        <v>71628000</v>
      </c>
      <c r="H25" s="31">
        <v>71628000</v>
      </c>
      <c r="I25" s="31">
        <v>10000000</v>
      </c>
      <c r="J25" s="32">
        <v>0.23150000000000001</v>
      </c>
      <c r="K25" s="32">
        <v>0.94710000000000005</v>
      </c>
      <c r="L25" s="31">
        <f t="shared" si="0"/>
        <v>844207.60800000012</v>
      </c>
      <c r="M25" s="31">
        <f t="shared" si="3"/>
        <v>260529</v>
      </c>
      <c r="N25" s="31">
        <f t="shared" si="4"/>
        <v>583679</v>
      </c>
      <c r="O25" s="31">
        <v>0</v>
      </c>
      <c r="P25" s="31"/>
      <c r="Q25" s="31">
        <v>50000</v>
      </c>
    </row>
    <row r="26" spans="2:17" x14ac:dyDescent="0.25">
      <c r="B26" s="25" t="s">
        <v>98</v>
      </c>
      <c r="C26" s="25" t="s">
        <v>106</v>
      </c>
      <c r="D26" s="25">
        <v>2023</v>
      </c>
      <c r="E26" s="25" t="s">
        <v>43</v>
      </c>
      <c r="F26" s="31">
        <v>124400066</v>
      </c>
      <c r="G26" s="31">
        <v>66614040</v>
      </c>
      <c r="H26" s="31">
        <v>66614040</v>
      </c>
      <c r="I26" s="31">
        <v>10000000</v>
      </c>
      <c r="J26" s="32">
        <v>0.23150000000000001</v>
      </c>
      <c r="K26" s="32">
        <v>0.94710000000000005</v>
      </c>
      <c r="L26" s="31">
        <f t="shared" si="0"/>
        <v>785113.07544000004</v>
      </c>
      <c r="M26" s="31">
        <f t="shared" si="3"/>
        <v>248922</v>
      </c>
      <c r="N26" s="31">
        <f t="shared" si="4"/>
        <v>536191</v>
      </c>
      <c r="O26" s="31">
        <v>0</v>
      </c>
      <c r="P26" s="31"/>
      <c r="Q26" s="31">
        <v>50000</v>
      </c>
    </row>
    <row r="27" spans="2:17" x14ac:dyDescent="0.25">
      <c r="B27" s="25" t="s">
        <v>98</v>
      </c>
      <c r="C27" s="25" t="s">
        <v>107</v>
      </c>
      <c r="D27" s="25">
        <v>2024</v>
      </c>
      <c r="E27" s="25" t="s">
        <v>44</v>
      </c>
      <c r="F27" s="31">
        <v>124400066</v>
      </c>
      <c r="G27" s="31">
        <v>61951057.200000003</v>
      </c>
      <c r="H27" s="31">
        <v>61951057.200000003</v>
      </c>
      <c r="I27" s="31">
        <v>10000000</v>
      </c>
      <c r="J27" s="32">
        <v>0.23150000000000001</v>
      </c>
      <c r="K27" s="32">
        <v>0.94710000000000005</v>
      </c>
      <c r="L27" s="31">
        <f t="shared" si="0"/>
        <v>730155.16015920008</v>
      </c>
      <c r="M27" s="31">
        <f t="shared" si="3"/>
        <v>238127</v>
      </c>
      <c r="N27" s="31">
        <f t="shared" si="4"/>
        <v>492028</v>
      </c>
      <c r="O27" s="31">
        <v>0</v>
      </c>
      <c r="P27" s="31"/>
      <c r="Q27" s="31">
        <v>50000</v>
      </c>
    </row>
    <row r="28" spans="2:17" x14ac:dyDescent="0.25">
      <c r="B28" s="25" t="s">
        <v>98</v>
      </c>
      <c r="C28" s="25" t="s">
        <v>108</v>
      </c>
      <c r="D28" s="25">
        <v>2025</v>
      </c>
      <c r="E28" s="25" t="s">
        <v>45</v>
      </c>
      <c r="F28" s="31">
        <v>124400066</v>
      </c>
      <c r="G28" s="31">
        <v>57614483.196000002</v>
      </c>
      <c r="H28" s="31">
        <v>57614483.196000002</v>
      </c>
      <c r="I28" s="31">
        <v>10000000</v>
      </c>
      <c r="J28" s="32">
        <v>0.23150000000000001</v>
      </c>
      <c r="K28" s="32">
        <v>0.94710000000000005</v>
      </c>
      <c r="L28" s="31">
        <f t="shared" si="0"/>
        <v>679044.29894805606</v>
      </c>
      <c r="M28" s="31">
        <f t="shared" si="3"/>
        <v>228088</v>
      </c>
      <c r="N28" s="31">
        <f t="shared" si="4"/>
        <v>450956</v>
      </c>
      <c r="O28" s="31">
        <v>0</v>
      </c>
      <c r="P28" s="31"/>
      <c r="Q28" s="31">
        <v>50000</v>
      </c>
    </row>
    <row r="29" spans="2:17" x14ac:dyDescent="0.25">
      <c r="B29" s="25" t="s">
        <v>98</v>
      </c>
      <c r="C29" s="25" t="s">
        <v>109</v>
      </c>
      <c r="D29" s="25">
        <v>2026</v>
      </c>
      <c r="E29" s="25" t="s">
        <v>46</v>
      </c>
      <c r="F29" s="31">
        <v>124400066</v>
      </c>
      <c r="G29" s="31">
        <v>53581469.372280002</v>
      </c>
      <c r="H29" s="31">
        <v>53581469.372280002</v>
      </c>
      <c r="I29" s="31">
        <v>10000000</v>
      </c>
      <c r="J29" s="32">
        <v>0.23150000000000001</v>
      </c>
      <c r="K29" s="32">
        <v>0.94710000000000005</v>
      </c>
      <c r="L29" s="31">
        <f t="shared" si="0"/>
        <v>631511.19802169222</v>
      </c>
      <c r="M29" s="31">
        <f t="shared" si="3"/>
        <v>218751</v>
      </c>
      <c r="N29" s="31">
        <f t="shared" si="4"/>
        <v>412760</v>
      </c>
      <c r="O29" s="31">
        <v>0</v>
      </c>
      <c r="P29" s="31"/>
      <c r="Q29" s="31">
        <v>50000</v>
      </c>
    </row>
    <row r="30" spans="2:17" x14ac:dyDescent="0.25">
      <c r="B30" s="25" t="s">
        <v>98</v>
      </c>
      <c r="C30" s="25" t="s">
        <v>110</v>
      </c>
      <c r="D30" s="25">
        <v>2027</v>
      </c>
      <c r="E30" s="25" t="s">
        <v>47</v>
      </c>
      <c r="F30" s="31">
        <v>124400066</v>
      </c>
      <c r="G30" s="31">
        <v>49830766.516220406</v>
      </c>
      <c r="H30" s="31">
        <v>49830766.516220406</v>
      </c>
      <c r="I30" s="31">
        <v>10000000</v>
      </c>
      <c r="J30" s="32">
        <v>0.23150000000000001</v>
      </c>
      <c r="K30" s="32">
        <v>0.94710000000000005</v>
      </c>
      <c r="L30" s="31">
        <f t="shared" si="0"/>
        <v>587305.41416017374</v>
      </c>
      <c r="M30" s="31">
        <f t="shared" si="3"/>
        <v>210068</v>
      </c>
      <c r="N30" s="31">
        <f t="shared" si="4"/>
        <v>377237</v>
      </c>
      <c r="O30" s="31">
        <v>0</v>
      </c>
      <c r="P30" s="31"/>
      <c r="Q30" s="31">
        <v>50000</v>
      </c>
    </row>
    <row r="31" spans="2:17" x14ac:dyDescent="0.25">
      <c r="B31" s="25" t="s">
        <v>98</v>
      </c>
      <c r="C31" s="25" t="s">
        <v>111</v>
      </c>
      <c r="D31" s="25">
        <v>2028</v>
      </c>
      <c r="E31" s="25" t="s">
        <v>48</v>
      </c>
      <c r="F31" s="31">
        <v>124400066</v>
      </c>
      <c r="G31" s="31">
        <v>46342612.860084981</v>
      </c>
      <c r="H31" s="31">
        <v>46342612.860084981</v>
      </c>
      <c r="I31" s="31">
        <v>46342612.860084981</v>
      </c>
      <c r="J31" s="32">
        <v>0.23150000000000001</v>
      </c>
      <c r="K31" s="32">
        <v>0.94710000000000005</v>
      </c>
      <c r="L31" s="31">
        <f t="shared" si="0"/>
        <v>546194.03516896162</v>
      </c>
      <c r="M31" s="31">
        <f t="shared" si="3"/>
        <v>546194</v>
      </c>
      <c r="N31" s="31">
        <f t="shared" si="4"/>
        <v>0</v>
      </c>
      <c r="O31" s="31">
        <v>0</v>
      </c>
      <c r="P31" s="31"/>
      <c r="Q31" s="31">
        <v>50000</v>
      </c>
    </row>
    <row r="32" spans="2:17" x14ac:dyDescent="0.25">
      <c r="B32" s="25" t="s">
        <v>98</v>
      </c>
      <c r="C32" s="25" t="s">
        <v>112</v>
      </c>
      <c r="D32" s="25">
        <v>2029</v>
      </c>
      <c r="E32" s="25" t="s">
        <v>49</v>
      </c>
      <c r="F32" s="31">
        <v>124400066</v>
      </c>
      <c r="G32" s="31">
        <v>43098629.959879033</v>
      </c>
      <c r="H32" s="31">
        <v>43098629.959879033</v>
      </c>
      <c r="I32" s="31">
        <v>43098629.959879033</v>
      </c>
      <c r="J32" s="32">
        <v>0.23150000000000001</v>
      </c>
      <c r="K32" s="32">
        <v>0.94710000000000005</v>
      </c>
      <c r="L32" s="31">
        <f t="shared" si="0"/>
        <v>507960.45270713436</v>
      </c>
      <c r="M32" s="31">
        <f t="shared" si="3"/>
        <v>507960</v>
      </c>
      <c r="N32" s="31">
        <f t="shared" si="4"/>
        <v>0</v>
      </c>
      <c r="O32" s="31">
        <v>0</v>
      </c>
      <c r="P32" s="31"/>
      <c r="Q32" s="31">
        <v>50000</v>
      </c>
    </row>
    <row r="33" spans="2:17" x14ac:dyDescent="0.25">
      <c r="B33" s="25" t="s">
        <v>98</v>
      </c>
      <c r="C33" s="25" t="s">
        <v>113</v>
      </c>
      <c r="D33" s="25">
        <v>2030</v>
      </c>
      <c r="E33" s="25" t="s">
        <v>50</v>
      </c>
      <c r="F33" s="31">
        <v>124400066</v>
      </c>
      <c r="G33" s="31">
        <v>40081725.862687506</v>
      </c>
      <c r="H33" s="31">
        <v>40081725.862687506</v>
      </c>
      <c r="I33" s="31">
        <v>40081725.862687506</v>
      </c>
      <c r="J33" s="32">
        <v>0.23150000000000001</v>
      </c>
      <c r="K33" s="32">
        <v>0.94710000000000005</v>
      </c>
      <c r="L33" s="31">
        <f t="shared" si="0"/>
        <v>472403.22101763502</v>
      </c>
      <c r="M33" s="31">
        <f t="shared" si="3"/>
        <v>472403</v>
      </c>
      <c r="N33" s="31">
        <f t="shared" si="4"/>
        <v>0</v>
      </c>
      <c r="O33" s="31">
        <v>0</v>
      </c>
      <c r="P33" s="31"/>
      <c r="Q33" s="31">
        <v>50000</v>
      </c>
    </row>
    <row r="34" spans="2:17" x14ac:dyDescent="0.25">
      <c r="B34" s="25" t="s">
        <v>98</v>
      </c>
      <c r="C34" s="25" t="s">
        <v>114</v>
      </c>
      <c r="D34" s="25">
        <v>2031</v>
      </c>
      <c r="E34" s="25" t="s">
        <v>51</v>
      </c>
      <c r="F34" s="31">
        <v>124400066</v>
      </c>
      <c r="G34" s="31">
        <v>37276005.05229938</v>
      </c>
      <c r="H34" s="31">
        <v>37276005.05229938</v>
      </c>
      <c r="I34" s="31">
        <v>37276005.05229938</v>
      </c>
      <c r="J34" s="32">
        <v>0.23150000000000001</v>
      </c>
      <c r="K34" s="32">
        <v>0.94710000000000005</v>
      </c>
      <c r="L34" s="31">
        <f t="shared" si="0"/>
        <v>439334.99554640055</v>
      </c>
      <c r="M34" s="31">
        <f t="shared" si="3"/>
        <v>439335</v>
      </c>
      <c r="N34" s="31">
        <f t="shared" si="4"/>
        <v>0</v>
      </c>
      <c r="O34" s="31">
        <v>0</v>
      </c>
      <c r="P34" s="31"/>
      <c r="Q34" s="31">
        <v>0</v>
      </c>
    </row>
    <row r="35" spans="2:17" x14ac:dyDescent="0.25">
      <c r="B35" s="25" t="s">
        <v>98</v>
      </c>
      <c r="C35" s="25" t="s">
        <v>115</v>
      </c>
      <c r="D35" s="25">
        <v>2032</v>
      </c>
      <c r="E35" s="25" t="s">
        <v>52</v>
      </c>
      <c r="F35" s="31">
        <v>124400066</v>
      </c>
      <c r="G35" s="31">
        <v>34666684.698638424</v>
      </c>
      <c r="H35" s="31">
        <v>34666684.698638424</v>
      </c>
      <c r="I35" s="31">
        <v>34666684.698638424</v>
      </c>
      <c r="J35" s="32">
        <v>0.23150000000000001</v>
      </c>
      <c r="K35" s="32">
        <v>0.94710000000000005</v>
      </c>
      <c r="L35" s="31">
        <f t="shared" si="0"/>
        <v>408581.5458581525</v>
      </c>
      <c r="M35" s="31">
        <f t="shared" si="3"/>
        <v>408582</v>
      </c>
      <c r="N35" s="31">
        <f t="shared" si="4"/>
        <v>0</v>
      </c>
      <c r="O35" s="31">
        <v>0</v>
      </c>
      <c r="P35" s="31"/>
      <c r="Q35" s="31">
        <v>0</v>
      </c>
    </row>
    <row r="36" spans="2:17" x14ac:dyDescent="0.25">
      <c r="B36" s="25" t="s">
        <v>98</v>
      </c>
      <c r="C36" s="25" t="s">
        <v>98</v>
      </c>
      <c r="D36" s="25">
        <v>2033</v>
      </c>
      <c r="E36" s="25" t="s">
        <v>53</v>
      </c>
      <c r="F36" s="31" t="s">
        <v>98</v>
      </c>
      <c r="G36" s="31" t="s">
        <v>98</v>
      </c>
      <c r="H36" s="31" t="s">
        <v>98</v>
      </c>
      <c r="I36" s="31" t="s">
        <v>98</v>
      </c>
      <c r="J36" s="32" t="s">
        <v>98</v>
      </c>
      <c r="K36" s="32" t="s">
        <v>98</v>
      </c>
      <c r="L36" s="31" t="str">
        <f t="shared" si="0"/>
        <v/>
      </c>
      <c r="M36" s="31" t="str">
        <f t="shared" si="1"/>
        <v/>
      </c>
      <c r="N36" s="31" t="str">
        <f t="shared" si="2"/>
        <v/>
      </c>
      <c r="O36" s="31" t="s">
        <v>98</v>
      </c>
      <c r="P36" s="31"/>
      <c r="Q36" s="31" t="s">
        <v>98</v>
      </c>
    </row>
    <row r="37" spans="2:17" x14ac:dyDescent="0.25">
      <c r="B37" s="25" t="s">
        <v>98</v>
      </c>
      <c r="C37" s="25" t="s">
        <v>98</v>
      </c>
      <c r="D37" s="25">
        <v>2034</v>
      </c>
      <c r="E37" s="25" t="s">
        <v>54</v>
      </c>
      <c r="F37" s="31" t="s">
        <v>98</v>
      </c>
      <c r="G37" s="31" t="s">
        <v>98</v>
      </c>
      <c r="H37" s="31" t="s">
        <v>98</v>
      </c>
      <c r="I37" s="31" t="s">
        <v>98</v>
      </c>
      <c r="J37" s="32" t="s">
        <v>98</v>
      </c>
      <c r="K37" s="32" t="s">
        <v>98</v>
      </c>
      <c r="L37" s="31" t="str">
        <f t="shared" si="0"/>
        <v/>
      </c>
      <c r="M37" s="31" t="str">
        <f t="shared" si="1"/>
        <v/>
      </c>
      <c r="N37" s="31" t="str">
        <f t="shared" si="2"/>
        <v/>
      </c>
      <c r="O37" s="31" t="s">
        <v>98</v>
      </c>
      <c r="P37" s="31"/>
      <c r="Q37" s="31" t="s">
        <v>98</v>
      </c>
    </row>
    <row r="38" spans="2:17" x14ac:dyDescent="0.25">
      <c r="B38" s="25" t="s">
        <v>98</v>
      </c>
      <c r="C38" s="25" t="s">
        <v>98</v>
      </c>
      <c r="D38" s="25">
        <v>2035</v>
      </c>
      <c r="E38" s="25" t="s">
        <v>55</v>
      </c>
      <c r="F38" s="31" t="s">
        <v>98</v>
      </c>
      <c r="G38" s="31" t="s">
        <v>98</v>
      </c>
      <c r="H38" s="31" t="s">
        <v>98</v>
      </c>
      <c r="I38" s="31" t="s">
        <v>98</v>
      </c>
      <c r="J38" s="32" t="s">
        <v>98</v>
      </c>
      <c r="K38" s="32" t="s">
        <v>98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98</v>
      </c>
      <c r="P38" s="31"/>
      <c r="Q38" s="31" t="s">
        <v>98</v>
      </c>
    </row>
    <row r="39" spans="2:17" x14ac:dyDescent="0.25">
      <c r="B39" s="25" t="s">
        <v>98</v>
      </c>
      <c r="C39" s="25" t="s">
        <v>98</v>
      </c>
      <c r="D39" s="25">
        <v>2036</v>
      </c>
      <c r="E39" s="25" t="s">
        <v>56</v>
      </c>
      <c r="F39" s="31" t="s">
        <v>98</v>
      </c>
      <c r="G39" s="31" t="s">
        <v>98</v>
      </c>
      <c r="H39" s="31" t="s">
        <v>98</v>
      </c>
      <c r="I39" s="31" t="s">
        <v>98</v>
      </c>
      <c r="J39" s="32" t="s">
        <v>98</v>
      </c>
      <c r="K39" s="32" t="s">
        <v>98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98</v>
      </c>
      <c r="P39" s="31"/>
      <c r="Q39" s="31" t="s">
        <v>98</v>
      </c>
    </row>
    <row r="40" spans="2:17" x14ac:dyDescent="0.25">
      <c r="B40" s="25" t="s">
        <v>98</v>
      </c>
      <c r="C40" s="25" t="s">
        <v>98</v>
      </c>
      <c r="D40" s="25">
        <v>2037</v>
      </c>
      <c r="E40" s="25" t="s">
        <v>57</v>
      </c>
      <c r="F40" s="31" t="s">
        <v>98</v>
      </c>
      <c r="G40" s="31" t="s">
        <v>98</v>
      </c>
      <c r="H40" s="31" t="s">
        <v>98</v>
      </c>
      <c r="I40" s="31" t="s">
        <v>98</v>
      </c>
      <c r="J40" s="32" t="s">
        <v>98</v>
      </c>
      <c r="K40" s="32" t="s">
        <v>98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98</v>
      </c>
      <c r="P40" s="31"/>
      <c r="Q40" s="31" t="s">
        <v>98</v>
      </c>
    </row>
    <row r="41" spans="2:17" x14ac:dyDescent="0.25">
      <c r="B41" s="25" t="s">
        <v>98</v>
      </c>
      <c r="C41" s="25" t="s">
        <v>98</v>
      </c>
      <c r="D41" s="25">
        <v>2038</v>
      </c>
      <c r="E41" s="25" t="s">
        <v>58</v>
      </c>
      <c r="F41" s="31" t="s">
        <v>98</v>
      </c>
      <c r="G41" s="31" t="s">
        <v>98</v>
      </c>
      <c r="H41" s="31" t="s">
        <v>98</v>
      </c>
      <c r="I41" s="31" t="s">
        <v>98</v>
      </c>
      <c r="J41" s="32" t="s">
        <v>98</v>
      </c>
      <c r="K41" s="32" t="s">
        <v>98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98</v>
      </c>
      <c r="P41" s="31"/>
      <c r="Q41" s="31" t="s">
        <v>98</v>
      </c>
    </row>
    <row r="42" spans="2:17" x14ac:dyDescent="0.25">
      <c r="B42" s="25" t="s">
        <v>98</v>
      </c>
      <c r="C42" s="25" t="s">
        <v>98</v>
      </c>
      <c r="D42" s="25">
        <v>2039</v>
      </c>
      <c r="E42" s="25" t="s">
        <v>59</v>
      </c>
      <c r="F42" s="31" t="s">
        <v>98</v>
      </c>
      <c r="G42" s="31" t="s">
        <v>98</v>
      </c>
      <c r="H42" s="31" t="s">
        <v>98</v>
      </c>
      <c r="I42" s="31" t="s">
        <v>98</v>
      </c>
      <c r="J42" s="32" t="s">
        <v>98</v>
      </c>
      <c r="K42" s="32" t="s">
        <v>98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98</v>
      </c>
      <c r="P42" s="31"/>
      <c r="Q42" s="31" t="s">
        <v>98</v>
      </c>
    </row>
    <row r="43" spans="2:17" x14ac:dyDescent="0.25">
      <c r="B43" s="25" t="s">
        <v>98</v>
      </c>
      <c r="C43" s="25" t="s">
        <v>98</v>
      </c>
      <c r="D43" s="25">
        <v>2040</v>
      </c>
      <c r="E43" s="25" t="s">
        <v>60</v>
      </c>
      <c r="F43" s="31" t="s">
        <v>98</v>
      </c>
      <c r="G43" s="31" t="s">
        <v>98</v>
      </c>
      <c r="H43" s="31" t="s">
        <v>98</v>
      </c>
      <c r="I43" s="31" t="s">
        <v>98</v>
      </c>
      <c r="J43" s="32" t="s">
        <v>98</v>
      </c>
      <c r="K43" s="32" t="s">
        <v>98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98</v>
      </c>
      <c r="P43" s="31"/>
      <c r="Q43" s="31" t="s">
        <v>98</v>
      </c>
    </row>
    <row r="44" spans="2:17" x14ac:dyDescent="0.25">
      <c r="B44" s="25" t="s">
        <v>98</v>
      </c>
      <c r="C44" s="25" t="s">
        <v>98</v>
      </c>
      <c r="D44" s="25">
        <v>2041</v>
      </c>
      <c r="E44" s="25" t="s">
        <v>61</v>
      </c>
      <c r="F44" s="31" t="s">
        <v>98</v>
      </c>
      <c r="G44" s="31" t="s">
        <v>98</v>
      </c>
      <c r="H44" s="31" t="s">
        <v>98</v>
      </c>
      <c r="I44" s="31" t="s">
        <v>98</v>
      </c>
      <c r="J44" s="32" t="s">
        <v>98</v>
      </c>
      <c r="K44" s="32" t="s">
        <v>98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98</v>
      </c>
      <c r="P44" s="31"/>
      <c r="Q44" s="31" t="s">
        <v>98</v>
      </c>
    </row>
    <row r="45" spans="2:17" x14ac:dyDescent="0.25">
      <c r="B45" s="25" t="s">
        <v>98</v>
      </c>
      <c r="C45" s="25" t="s">
        <v>98</v>
      </c>
      <c r="D45" s="25">
        <v>2042</v>
      </c>
      <c r="E45" s="25" t="s">
        <v>62</v>
      </c>
      <c r="F45" s="31" t="s">
        <v>98</v>
      </c>
      <c r="G45" s="31" t="s">
        <v>98</v>
      </c>
      <c r="H45" s="31" t="s">
        <v>98</v>
      </c>
      <c r="I45" s="31" t="s">
        <v>98</v>
      </c>
      <c r="J45" s="32" t="s">
        <v>98</v>
      </c>
      <c r="K45" s="32" t="s">
        <v>98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98</v>
      </c>
      <c r="P45" s="33"/>
      <c r="Q45" s="31" t="s">
        <v>98</v>
      </c>
    </row>
    <row r="46" spans="2:17" x14ac:dyDescent="0.25">
      <c r="B46" s="25" t="s">
        <v>98</v>
      </c>
      <c r="C46" s="25" t="s">
        <v>98</v>
      </c>
      <c r="D46" s="25">
        <v>2043</v>
      </c>
      <c r="E46" s="25" t="s">
        <v>63</v>
      </c>
      <c r="F46" s="31" t="s">
        <v>98</v>
      </c>
      <c r="G46" s="31" t="s">
        <v>98</v>
      </c>
      <c r="H46" s="31" t="s">
        <v>98</v>
      </c>
      <c r="I46" s="31" t="s">
        <v>98</v>
      </c>
      <c r="J46" s="32" t="s">
        <v>98</v>
      </c>
      <c r="K46" s="32" t="s">
        <v>98</v>
      </c>
      <c r="L46" s="31" t="str">
        <f t="shared" si="0"/>
        <v/>
      </c>
      <c r="M46" s="31" t="str">
        <f t="shared" si="1"/>
        <v/>
      </c>
      <c r="N46" s="31" t="str">
        <f t="shared" si="2"/>
        <v/>
      </c>
      <c r="O46" s="31" t="s">
        <v>98</v>
      </c>
      <c r="P46" s="33"/>
      <c r="Q46" s="31" t="s">
        <v>98</v>
      </c>
    </row>
    <row r="47" spans="2:17" x14ac:dyDescent="0.25">
      <c r="B47" s="25" t="s">
        <v>98</v>
      </c>
      <c r="C47" s="25" t="s">
        <v>98</v>
      </c>
      <c r="D47" s="25">
        <v>2044</v>
      </c>
      <c r="E47" s="25" t="s">
        <v>64</v>
      </c>
      <c r="F47" s="31" t="s">
        <v>98</v>
      </c>
      <c r="G47" s="31" t="s">
        <v>98</v>
      </c>
      <c r="H47" s="31" t="s">
        <v>98</v>
      </c>
      <c r="I47" s="31" t="s">
        <v>98</v>
      </c>
      <c r="J47" s="32" t="s">
        <v>98</v>
      </c>
      <c r="K47" s="32" t="s">
        <v>98</v>
      </c>
      <c r="L47" s="31" t="str">
        <f t="shared" si="0"/>
        <v/>
      </c>
      <c r="M47" s="31" t="str">
        <f t="shared" si="1"/>
        <v/>
      </c>
      <c r="N47" s="31" t="str">
        <f t="shared" si="2"/>
        <v/>
      </c>
      <c r="O47" s="31" t="s">
        <v>98</v>
      </c>
      <c r="P47" s="33"/>
      <c r="Q47" s="31" t="s">
        <v>98</v>
      </c>
    </row>
    <row r="48" spans="2:17" x14ac:dyDescent="0.25">
      <c r="B48" s="25" t="s">
        <v>98</v>
      </c>
      <c r="C48" s="25" t="s">
        <v>98</v>
      </c>
      <c r="D48" s="25">
        <v>2045</v>
      </c>
      <c r="E48" s="25" t="s">
        <v>65</v>
      </c>
      <c r="F48" s="31" t="s">
        <v>98</v>
      </c>
      <c r="G48" s="31" t="s">
        <v>98</v>
      </c>
      <c r="H48" s="31" t="s">
        <v>98</v>
      </c>
      <c r="I48" s="31" t="s">
        <v>98</v>
      </c>
      <c r="J48" s="32" t="s">
        <v>98</v>
      </c>
      <c r="K48" s="32" t="s">
        <v>98</v>
      </c>
      <c r="L48" s="31" t="str">
        <f t="shared" si="0"/>
        <v/>
      </c>
      <c r="M48" s="31" t="str">
        <f t="shared" si="1"/>
        <v/>
      </c>
      <c r="N48" s="31" t="str">
        <f t="shared" si="2"/>
        <v/>
      </c>
      <c r="O48" s="31" t="s">
        <v>98</v>
      </c>
      <c r="P48" s="33"/>
      <c r="Q48" s="31" t="s">
        <v>98</v>
      </c>
    </row>
    <row r="49" spans="2:17" x14ac:dyDescent="0.25">
      <c r="B49" s="25" t="s">
        <v>98</v>
      </c>
      <c r="C49" s="25" t="s">
        <v>98</v>
      </c>
      <c r="D49" s="25">
        <v>2046</v>
      </c>
      <c r="E49" s="25" t="s">
        <v>66</v>
      </c>
      <c r="F49" s="31" t="s">
        <v>98</v>
      </c>
      <c r="G49" s="31" t="s">
        <v>98</v>
      </c>
      <c r="H49" s="31" t="s">
        <v>98</v>
      </c>
      <c r="I49" s="31" t="s">
        <v>98</v>
      </c>
      <c r="J49" s="32" t="s">
        <v>98</v>
      </c>
      <c r="K49" s="32" t="s">
        <v>98</v>
      </c>
      <c r="L49" s="31" t="str">
        <f t="shared" si="0"/>
        <v/>
      </c>
      <c r="M49" s="31" t="str">
        <f t="shared" si="1"/>
        <v/>
      </c>
      <c r="N49" s="31" t="str">
        <f t="shared" si="2"/>
        <v/>
      </c>
      <c r="O49" s="31" t="s">
        <v>98</v>
      </c>
      <c r="P49" s="33"/>
      <c r="Q49" s="31" t="s">
        <v>98</v>
      </c>
    </row>
    <row r="50" spans="2:17" x14ac:dyDescent="0.25">
      <c r="B50" s="25" t="s">
        <v>98</v>
      </c>
      <c r="C50" s="25" t="s">
        <v>98</v>
      </c>
      <c r="D50" s="25">
        <v>2047</v>
      </c>
      <c r="E50" s="25" t="s">
        <v>67</v>
      </c>
      <c r="F50" s="31" t="s">
        <v>98</v>
      </c>
      <c r="G50" s="31" t="s">
        <v>98</v>
      </c>
      <c r="H50" s="31" t="s">
        <v>98</v>
      </c>
      <c r="I50" s="31" t="s">
        <v>98</v>
      </c>
      <c r="J50" s="32" t="s">
        <v>98</v>
      </c>
      <c r="K50" s="32" t="s">
        <v>98</v>
      </c>
      <c r="L50" s="31" t="str">
        <f t="shared" si="0"/>
        <v/>
      </c>
      <c r="M50" s="31" t="str">
        <f t="shared" si="1"/>
        <v/>
      </c>
      <c r="N50" s="31" t="str">
        <f t="shared" si="2"/>
        <v/>
      </c>
      <c r="O50" s="31" t="s">
        <v>98</v>
      </c>
      <c r="P50" s="33"/>
      <c r="Q50" s="31" t="s">
        <v>98</v>
      </c>
    </row>
    <row r="51" spans="2:17" x14ac:dyDescent="0.25">
      <c r="B51" s="25" t="s">
        <v>98</v>
      </c>
      <c r="C51" s="25" t="s">
        <v>98</v>
      </c>
      <c r="D51" s="25">
        <v>2048</v>
      </c>
      <c r="E51" s="25" t="s">
        <v>68</v>
      </c>
      <c r="F51" s="31" t="s">
        <v>98</v>
      </c>
      <c r="G51" s="31" t="s">
        <v>98</v>
      </c>
      <c r="H51" s="31" t="s">
        <v>98</v>
      </c>
      <c r="I51" s="31" t="s">
        <v>98</v>
      </c>
      <c r="J51" s="32" t="s">
        <v>98</v>
      </c>
      <c r="K51" s="32" t="s">
        <v>98</v>
      </c>
      <c r="L51" s="31" t="str">
        <f t="shared" si="0"/>
        <v/>
      </c>
      <c r="M51" s="31" t="str">
        <f t="shared" si="1"/>
        <v/>
      </c>
      <c r="N51" s="31" t="str">
        <f t="shared" si="2"/>
        <v/>
      </c>
      <c r="O51" s="31" t="s">
        <v>98</v>
      </c>
      <c r="P51" s="33"/>
      <c r="Q51" s="31" t="s">
        <v>98</v>
      </c>
    </row>
    <row r="52" spans="2:17" x14ac:dyDescent="0.25">
      <c r="B52" s="25" t="s">
        <v>98</v>
      </c>
      <c r="C52" s="25" t="s">
        <v>98</v>
      </c>
      <c r="D52" s="25">
        <v>2049</v>
      </c>
      <c r="E52" s="25" t="s">
        <v>69</v>
      </c>
      <c r="F52" s="31" t="s">
        <v>98</v>
      </c>
      <c r="G52" s="31" t="s">
        <v>98</v>
      </c>
      <c r="H52" s="31" t="s">
        <v>98</v>
      </c>
      <c r="I52" s="31" t="s">
        <v>98</v>
      </c>
      <c r="J52" s="32" t="s">
        <v>98</v>
      </c>
      <c r="K52" s="32" t="s">
        <v>98</v>
      </c>
      <c r="L52" s="31" t="str">
        <f t="shared" si="0"/>
        <v/>
      </c>
      <c r="M52" s="31" t="str">
        <f t="shared" si="1"/>
        <v/>
      </c>
      <c r="N52" s="31" t="str">
        <f t="shared" si="2"/>
        <v/>
      </c>
      <c r="O52" s="31" t="s">
        <v>98</v>
      </c>
      <c r="P52" s="33"/>
      <c r="Q52" s="31" t="s">
        <v>98</v>
      </c>
    </row>
    <row r="53" spans="2:17" x14ac:dyDescent="0.25">
      <c r="B53" s="25" t="s">
        <v>98</v>
      </c>
      <c r="C53" s="25" t="s">
        <v>98</v>
      </c>
      <c r="D53" s="25">
        <v>2050</v>
      </c>
      <c r="E53" s="25" t="s">
        <v>70</v>
      </c>
      <c r="F53" s="31" t="s">
        <v>98</v>
      </c>
      <c r="G53" s="31" t="s">
        <v>98</v>
      </c>
      <c r="H53" s="31" t="s">
        <v>98</v>
      </c>
      <c r="I53" s="31" t="s">
        <v>98</v>
      </c>
      <c r="J53" s="32" t="s">
        <v>98</v>
      </c>
      <c r="K53" s="32" t="s">
        <v>98</v>
      </c>
      <c r="L53" s="31" t="str">
        <f t="shared" si="0"/>
        <v/>
      </c>
      <c r="M53" s="31" t="str">
        <f t="shared" si="1"/>
        <v/>
      </c>
      <c r="N53" s="31" t="str">
        <f t="shared" si="2"/>
        <v/>
      </c>
      <c r="O53" s="31" t="s">
        <v>98</v>
      </c>
      <c r="P53" s="33"/>
      <c r="Q53" s="31" t="s">
        <v>98</v>
      </c>
    </row>
    <row r="54" spans="2:17" x14ac:dyDescent="0.25">
      <c r="B54" s="25" t="s">
        <v>98</v>
      </c>
      <c r="C54" s="25" t="s">
        <v>98</v>
      </c>
      <c r="D54" s="25">
        <v>2051</v>
      </c>
      <c r="E54" s="25" t="s">
        <v>71</v>
      </c>
      <c r="F54" s="31" t="s">
        <v>98</v>
      </c>
      <c r="G54" s="31" t="s">
        <v>98</v>
      </c>
      <c r="H54" s="31" t="s">
        <v>98</v>
      </c>
      <c r="I54" s="31" t="s">
        <v>98</v>
      </c>
      <c r="J54" s="32" t="s">
        <v>98</v>
      </c>
      <c r="K54" s="32" t="s">
        <v>98</v>
      </c>
      <c r="L54" s="31" t="str">
        <f t="shared" si="0"/>
        <v/>
      </c>
      <c r="M54" s="31" t="str">
        <f t="shared" si="1"/>
        <v/>
      </c>
      <c r="N54" s="31" t="str">
        <f t="shared" si="2"/>
        <v/>
      </c>
      <c r="O54" s="31" t="s">
        <v>98</v>
      </c>
      <c r="P54" s="33"/>
      <c r="Q54" s="31" t="s">
        <v>98</v>
      </c>
    </row>
    <row r="55" spans="2:17" x14ac:dyDescent="0.25">
      <c r="B55" s="25" t="s">
        <v>98</v>
      </c>
      <c r="C55" s="25" t="s">
        <v>98</v>
      </c>
      <c r="D55" s="25">
        <v>2052</v>
      </c>
      <c r="E55" s="25" t="s">
        <v>72</v>
      </c>
      <c r="F55" s="31" t="s">
        <v>98</v>
      </c>
      <c r="G55" s="31" t="s">
        <v>98</v>
      </c>
      <c r="H55" s="31" t="s">
        <v>98</v>
      </c>
      <c r="I55" s="31" t="s">
        <v>98</v>
      </c>
      <c r="J55" s="32" t="s">
        <v>98</v>
      </c>
      <c r="K55" s="32" t="s">
        <v>98</v>
      </c>
      <c r="L55" s="31" t="str">
        <f t="shared" si="0"/>
        <v/>
      </c>
      <c r="M55" s="31" t="str">
        <f t="shared" si="1"/>
        <v/>
      </c>
      <c r="N55" s="31" t="str">
        <f t="shared" si="2"/>
        <v/>
      </c>
      <c r="O55" s="31" t="s">
        <v>98</v>
      </c>
      <c r="P55" s="33"/>
      <c r="Q55" s="31" t="s">
        <v>98</v>
      </c>
    </row>
    <row r="56" spans="2:17" x14ac:dyDescent="0.25">
      <c r="B56" s="25" t="s">
        <v>98</v>
      </c>
      <c r="C56" s="25" t="s">
        <v>98</v>
      </c>
      <c r="D56" s="25">
        <v>2053</v>
      </c>
      <c r="E56" s="25" t="s">
        <v>73</v>
      </c>
      <c r="F56" s="31" t="s">
        <v>98</v>
      </c>
      <c r="G56" s="31" t="s">
        <v>98</v>
      </c>
      <c r="H56" s="31" t="s">
        <v>98</v>
      </c>
      <c r="I56" s="31" t="s">
        <v>98</v>
      </c>
      <c r="J56" s="32" t="s">
        <v>98</v>
      </c>
      <c r="K56" s="32" t="s">
        <v>98</v>
      </c>
      <c r="L56" s="31" t="str">
        <f t="shared" si="0"/>
        <v/>
      </c>
      <c r="M56" s="31" t="str">
        <f t="shared" si="1"/>
        <v/>
      </c>
      <c r="N56" s="31" t="str">
        <f t="shared" si="2"/>
        <v/>
      </c>
      <c r="O56" s="31" t="s">
        <v>98</v>
      </c>
      <c r="P56" s="33"/>
      <c r="Q56" s="31" t="s">
        <v>98</v>
      </c>
    </row>
    <row r="57" spans="2:17" x14ac:dyDescent="0.25">
      <c r="B57" s="25" t="s">
        <v>98</v>
      </c>
      <c r="C57" s="25" t="s">
        <v>98</v>
      </c>
      <c r="D57" s="25">
        <v>2054</v>
      </c>
      <c r="E57" s="25" t="s">
        <v>74</v>
      </c>
      <c r="F57" s="31" t="s">
        <v>98</v>
      </c>
      <c r="G57" s="31" t="s">
        <v>98</v>
      </c>
      <c r="H57" s="31" t="s">
        <v>98</v>
      </c>
      <c r="I57" s="31" t="s">
        <v>98</v>
      </c>
      <c r="J57" s="32" t="s">
        <v>98</v>
      </c>
      <c r="K57" s="32" t="s">
        <v>98</v>
      </c>
      <c r="L57" s="31" t="str">
        <f t="shared" si="0"/>
        <v/>
      </c>
      <c r="M57" s="31" t="str">
        <f t="shared" si="1"/>
        <v/>
      </c>
      <c r="N57" s="31" t="str">
        <f t="shared" si="2"/>
        <v/>
      </c>
      <c r="O57" s="31" t="s">
        <v>98</v>
      </c>
      <c r="P57" s="33"/>
      <c r="Q57" s="31" t="s">
        <v>98</v>
      </c>
    </row>
    <row r="58" spans="2:17" x14ac:dyDescent="0.25">
      <c r="B58" s="25" t="s">
        <v>98</v>
      </c>
      <c r="C58" s="25" t="s">
        <v>98</v>
      </c>
      <c r="D58" s="25">
        <v>2055</v>
      </c>
      <c r="E58" s="25" t="s">
        <v>75</v>
      </c>
      <c r="F58" s="31" t="s">
        <v>98</v>
      </c>
      <c r="G58" s="31" t="s">
        <v>98</v>
      </c>
      <c r="H58" s="31" t="s">
        <v>98</v>
      </c>
      <c r="I58" s="31" t="s">
        <v>98</v>
      </c>
      <c r="J58" s="32" t="s">
        <v>98</v>
      </c>
      <c r="K58" s="32" t="s">
        <v>98</v>
      </c>
      <c r="L58" s="31" t="str">
        <f t="shared" si="0"/>
        <v/>
      </c>
      <c r="M58" s="31" t="str">
        <f t="shared" si="1"/>
        <v/>
      </c>
      <c r="N58" s="31" t="str">
        <f t="shared" si="2"/>
        <v/>
      </c>
      <c r="O58" s="31" t="s">
        <v>98</v>
      </c>
      <c r="P58" s="33"/>
      <c r="Q58" s="31" t="s">
        <v>98</v>
      </c>
    </row>
    <row r="59" spans="2:17" x14ac:dyDescent="0.25"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2:17" x14ac:dyDescent="0.25">
      <c r="D60" s="3"/>
      <c r="F60" s="35">
        <f>MAX(F16:F58)</f>
        <v>124400066</v>
      </c>
      <c r="G60" s="34"/>
      <c r="H60" s="34"/>
      <c r="I60" s="34"/>
      <c r="J60" s="34"/>
      <c r="K60" s="34"/>
      <c r="L60" s="34"/>
      <c r="M60" s="34"/>
      <c r="N60" s="35">
        <f>SUM(N16:N58)</f>
        <v>6551658</v>
      </c>
      <c r="O60" s="35">
        <f>SUM(O16:O58)</f>
        <v>1249605</v>
      </c>
      <c r="P60" s="35">
        <f>SUM(P16:P58)</f>
        <v>0</v>
      </c>
      <c r="Q60" s="35">
        <f>SUM(Q16:Q58)</f>
        <v>750000</v>
      </c>
    </row>
    <row r="61" spans="2:17" s="3" customFormat="1" x14ac:dyDescent="0.25">
      <c r="D61" s="2"/>
      <c r="E61" s="15" t="s">
        <v>76</v>
      </c>
      <c r="F61" s="36" t="s">
        <v>77</v>
      </c>
      <c r="G61" s="25"/>
      <c r="H61" s="25"/>
      <c r="I61" s="25"/>
      <c r="J61" s="25"/>
      <c r="K61" s="25"/>
      <c r="L61" s="25"/>
      <c r="M61" s="25"/>
      <c r="N61" s="25" t="s">
        <v>78</v>
      </c>
      <c r="O61" s="25" t="s">
        <v>78</v>
      </c>
      <c r="P61" s="25" t="s">
        <v>78</v>
      </c>
      <c r="Q61" s="25" t="s">
        <v>78</v>
      </c>
    </row>
    <row r="63" spans="2:17" x14ac:dyDescent="0.25">
      <c r="B63" s="18" t="s">
        <v>79</v>
      </c>
      <c r="C63" s="2"/>
    </row>
    <row r="64" spans="2:17" x14ac:dyDescent="0.25">
      <c r="C64" s="18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7" t="s">
        <v>83</v>
      </c>
      <c r="F67" s="38"/>
      <c r="N67" s="39" t="s">
        <v>84</v>
      </c>
      <c r="O67" s="40"/>
    </row>
    <row r="68" spans="2:19" x14ac:dyDescent="0.25">
      <c r="C68" s="2"/>
      <c r="D68" s="41" t="s">
        <v>85</v>
      </c>
      <c r="E68" s="37" t="s">
        <v>86</v>
      </c>
      <c r="F68" s="38"/>
      <c r="G68" s="38"/>
      <c r="N68" s="42" t="s">
        <v>87</v>
      </c>
      <c r="O68" s="43"/>
    </row>
    <row r="69" spans="2:19" x14ac:dyDescent="0.25">
      <c r="C69" s="2"/>
      <c r="D69" s="15" t="s">
        <v>88</v>
      </c>
      <c r="E69" s="37" t="s">
        <v>89</v>
      </c>
      <c r="N69" s="44" t="s">
        <v>90</v>
      </c>
    </row>
    <row r="70" spans="2:19" x14ac:dyDescent="0.25">
      <c r="C70" s="2"/>
      <c r="D70" s="15" t="s">
        <v>91</v>
      </c>
      <c r="E70" s="45" t="s">
        <v>92</v>
      </c>
      <c r="N70" s="44" t="s">
        <v>93</v>
      </c>
    </row>
    <row r="71" spans="2:19" x14ac:dyDescent="0.25">
      <c r="C71" s="2"/>
      <c r="N71" s="18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3CFB72CB-03D5-4ABE-AA0A-14F2B8FEBEF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2022-10-03T15:02:44Z</dcterms:created>
  <dcterms:modified xsi:type="dcterms:W3CDTF">2022-10-03T15:03:56Z</dcterms:modified>
</cp:coreProperties>
</file>